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'расходы'!$A$1:$N$56</definedName>
  </definedNames>
  <calcPr fullCalcOnLoad="1"/>
</workbook>
</file>

<file path=xl/sharedStrings.xml><?xml version="1.0" encoding="utf-8"?>
<sst xmlns="http://schemas.openxmlformats.org/spreadsheetml/2006/main" count="383" uniqueCount="315">
  <si>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</si>
  <si>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</si>
  <si>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</si>
  <si>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</si>
  <si>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</si>
  <si>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</si>
  <si>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</si>
  <si>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</si>
  <si>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</si>
  <si>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</si>
  <si>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</si>
  <si>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</si>
  <si>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</si>
  <si>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</si>
  <si>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</si>
  <si>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</si>
  <si>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</si>
  <si>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</si>
  <si>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</si>
  <si>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</si>
  <si>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</si>
  <si>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</si>
  <si>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</si>
  <si>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</si>
  <si>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</si>
  <si>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</si>
  <si>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</si>
  <si>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</si>
  <si>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</si>
  <si>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</si>
  <si>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</si>
  <si>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</si>
  <si>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</si>
  <si>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</si>
  <si>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</si>
  <si>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</si>
  <si>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</si>
  <si>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</si>
  <si>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</si>
  <si>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</si>
  <si>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</si>
  <si>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</si>
  <si>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</si>
  <si>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</si>
  <si>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</si>
  <si>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</si>
  <si>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</si>
  <si>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</si>
  <si>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</si>
  <si>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</si>
  <si>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</si>
  <si>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</si>
  <si>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</si>
  <si>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</si>
  <si>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</si>
  <si>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</si>
  <si>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</si>
  <si>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</si>
  <si>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</si>
  <si>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</si>
  <si>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</si>
  <si>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</si>
  <si>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</si>
  <si>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</si>
  <si>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</si>
  <si>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</si>
  <si>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</si>
  <si>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</si>
  <si>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</si>
  <si>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</si>
  <si>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</si>
  <si>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</si>
  <si>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</si>
  <si>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</si>
  <si>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</si>
  <si>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</si>
  <si>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</si>
  <si>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</si>
  <si>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</si>
  <si>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</si>
  <si>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</si>
  <si>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</si>
  <si>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</si>
  <si>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</si>
  <si>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</si>
  <si>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</si>
  <si>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</si>
  <si>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</si>
  <si>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</si>
  <si>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</si>
  <si>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</si>
  <si>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</si>
  <si>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</si>
  <si>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</si>
  <si>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</si>
  <si>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</si>
  <si>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</si>
  <si>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</si>
  <si>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</si>
  <si>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</si>
  <si>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</si>
  <si>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</si>
  <si>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</si>
  <si>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</si>
  <si>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</si>
  <si>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</si>
  <si>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</si>
  <si>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</si>
  <si>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</si>
  <si>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</si>
  <si>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</si>
  <si>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</si>
  <si>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</si>
  <si>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</si>
  <si>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</si>
  <si>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</si>
  <si>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</si>
  <si>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</si>
  <si>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</si>
  <si>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</si>
  <si>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</si>
  <si>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</si>
  <si>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</si>
  <si>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</si>
  <si>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</si>
  <si>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</si>
  <si>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</si>
  <si>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</si>
  <si>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</si>
  <si>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</si>
  <si>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</si>
  <si>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</si>
  <si>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</si>
  <si>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</si>
  <si>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</si>
  <si>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</si>
  <si>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</si>
  <si>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</si>
  <si>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</si>
  <si>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</si>
  <si>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</si>
  <si>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</si>
  <si>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</si>
  <si>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</si>
  <si>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</si>
  <si>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</si>
  <si>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</si>
  <si>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</si>
  <si>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</si>
  <si>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</si>
  <si>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</si>
  <si>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</si>
  <si>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</si>
  <si>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</si>
  <si>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</si>
  <si>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</si>
  <si>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</si>
  <si>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</si>
  <si>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</si>
  <si>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</si>
  <si>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</si>
  <si>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</si>
  <si>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</si>
  <si>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</si>
  <si>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</si>
  <si>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</si>
  <si>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</si>
  <si>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</si>
  <si>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</si>
  <si>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</si>
  <si>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</si>
  <si>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</si>
  <si>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</si>
  <si>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</si>
  <si>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</si>
  <si>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</si>
  <si>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</si>
  <si>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</si>
  <si>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</si>
  <si>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</si>
  <si>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</si>
  <si>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</si>
  <si>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</si>
  <si>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</si>
  <si>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</si>
  <si>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</si>
  <si>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</si>
  <si>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</si>
  <si>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</si>
  <si>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</si>
  <si>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</si>
  <si>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</si>
  <si>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</si>
  <si>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</si>
  <si>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</si>
  <si>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</si>
  <si>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</si>
  <si>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</si>
  <si>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</si>
  <si>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</si>
  <si>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</si>
  <si>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</si>
  <si>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</si>
  <si>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</si>
  <si>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</si>
  <si>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</si>
  <si>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</si>
  <si>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</si>
  <si>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</si>
  <si>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</si>
  <si>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</si>
  <si>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</si>
  <si>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</si>
  <si>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</si>
  <si>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</si>
  <si>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</si>
  <si>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</si>
  <si>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</si>
  <si>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</si>
  <si>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</si>
  <si>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</si>
  <si>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</si>
  <si>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</si>
  <si>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</si>
  <si>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</si>
  <si>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</si>
  <si>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</si>
  <si>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</si>
  <si>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</si>
  <si>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</si>
  <si>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</si>
  <si>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</si>
  <si>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</si>
  <si>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</si>
  <si>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</si>
  <si>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</si>
  <si>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</si>
  <si>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</si>
  <si>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</si>
  <si>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</si>
  <si>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</si>
  <si>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</si>
  <si>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</si>
  <si>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</si>
  <si>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</si>
  <si>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</si>
  <si>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</si>
  <si>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</si>
  <si>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</si>
  <si>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</si>
  <si>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</si>
  <si>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</si>
  <si>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</si>
  <si>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</si>
  <si>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</si>
  <si>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</si>
  <si>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</si>
  <si>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</si>
  <si>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</si>
  <si>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</si>
  <si>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</si>
  <si>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</si>
  <si>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</si>
  <si>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</si>
  <si>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</si>
  <si>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</si>
  <si>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</si>
  <si>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</si>
  <si>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</si>
  <si>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</si>
  <si>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</si>
  <si>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</si>
  <si>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</si>
  <si>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</si>
  <si>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</si>
  <si>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</si>
  <si>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</si>
  <si>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</si>
  <si>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</si>
  <si>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</si>
  <si>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</si>
  <si>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</si>
  <si>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</si>
  <si>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</si>
  <si>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</si>
  <si>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</si>
  <si>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</si>
  <si>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</si>
  <si>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</si>
  <si>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</si>
  <si>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</si>
  <si>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</si>
  <si>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</si>
  <si>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</si>
  <si>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Объем 
средств
по Решению
о бюджете 
на 2022 год, 
в тысячах 
рублей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</si>
  <si>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</si>
  <si>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</si>
  <si>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</si>
  <si>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</si>
  <si>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</si>
  <si>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</si>
  <si>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</si>
  <si>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</si>
  <si>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</si>
  <si>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</si>
  <si>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Информация об исполнении бюджета городского округа Верхотурский 
по доходам на 01.02.2023 года</t>
  </si>
  <si>
    <t>Объем 
средств
по Решению Думы
о бюджете 
на 2023 год, 
в тысячах 
рублей</t>
  </si>
  <si>
    <t>Исполнение 
на           01.02.2023, 
в тысячах 
рублей</t>
  </si>
  <si>
    <t>Информация об исполнении бюджета городского округа Верхотурский 
по расходам на 01.02.2023 года</t>
  </si>
  <si>
    <t>Объем 
средств
по Решению
о бюджете 
на 2023 год, 
в тысячах 
рублей</t>
  </si>
  <si>
    <t>Исполнение 
на 01.02.2023, 
в тысячах 
рублей</t>
  </si>
  <si>
    <t>Информация об исполнении бюджета городского округа Верхотурский 
по источникам финансирования дефицита бюджета на 01.02.2023 года</t>
  </si>
  <si>
    <t>Информация  об объеме просроченной кредиторской задолженности по городскому округу Верхотурский 
 (бюджетная деятельность) на 01.02.2023 года</t>
  </si>
  <si>
    <t>1103</t>
  </si>
  <si>
    <t xml:space="preserve">      Спорт высших достижений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</si>
</sst>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6" fillId="16" borderId="1">
      <alignment horizontal="right" vertical="top" shrinkToFit="1"/>
      <protection/>
    </xf>
    <xf numFmtId="172" fontId="36" fillId="17" borderId="1">
      <alignment horizontal="right" vertical="top" shrinkToFit="1"/>
      <protection/>
    </xf>
    <xf numFmtId="172" fontId="36" fillId="16" borderId="1">
      <alignment horizontal="right" vertical="top" shrinkToFit="1"/>
      <protection/>
    </xf>
    <xf numFmtId="10" fontId="36" fillId="17" borderId="1">
      <alignment horizontal="right" vertical="top" shrinkToFit="1"/>
      <protection/>
    </xf>
    <xf numFmtId="10" fontId="36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6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6" fillId="29" borderId="1" xfId="34" applyNumberFormat="1" applyFill="1" applyProtection="1">
      <alignment horizontal="right" vertical="top" shrinkToFit="1"/>
      <protection/>
    </xf>
    <xf numFmtId="10" fontId="37" fillId="29" borderId="1" xfId="37" applyNumberFormat="1" applyFont="1" applyFill="1" applyProtection="1">
      <alignment horizontal="right" vertical="top" shrinkToFit="1"/>
      <protection/>
    </xf>
    <xf numFmtId="10" fontId="36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6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7" fillId="29" borderId="1" xfId="33" applyNumberFormat="1" applyFont="1" applyFill="1" applyProtection="1">
      <alignment horizontal="right" vertical="top" shrinkToFit="1"/>
      <protection/>
    </xf>
    <xf numFmtId="172" fontId="37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7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zoomScaleSheetLayoutView="150" zoomScalePageLayoutView="0" workbookViewId="0" topLeftCell="A1">
      <selection activeCell="B47" sqref="B47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09" t="s">
        <v>305</v>
      </c>
      <c r="B2" s="109"/>
      <c r="C2" s="109"/>
      <c r="D2" s="109"/>
      <c r="E2" s="109"/>
      <c r="F2" s="109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306</v>
      </c>
      <c r="E4" s="71" t="s">
        <v>307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D7+D11+D16+D19+D21+D27+D29+D32+D34+D39+D9</f>
        <v>127433</v>
      </c>
      <c r="E6" s="91">
        <f>E7+E11+E16+E19+E21+E27+E29+E32+E34+E39+E9</f>
        <v>3658.5</v>
      </c>
      <c r="F6" s="92">
        <f>E6/D6*100</f>
        <v>2.8709204052325537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860.9</v>
      </c>
      <c r="F7" s="42">
        <f aca="true" t="shared" si="0" ref="F7:F61">E7/D7*100</f>
        <v>2.3182981015214756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860.9</v>
      </c>
      <c r="F8" s="42">
        <f t="shared" si="0"/>
        <v>2.3182981015214756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1635.3</v>
      </c>
      <c r="F9" s="42">
        <f t="shared" si="0"/>
        <v>4.026245814457357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1635.3</v>
      </c>
      <c r="F10" s="42">
        <f t="shared" si="0"/>
        <v>4.026245814457357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-160</v>
      </c>
      <c r="F11" s="42">
        <f t="shared" si="0"/>
        <v>-1.321462197922001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60.7</v>
      </c>
      <c r="F12" s="42">
        <f t="shared" si="0"/>
        <v>0.6098173561855774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-28.1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0</v>
      </c>
      <c r="F14" s="42">
        <f t="shared" si="0"/>
        <v>0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-192.6</v>
      </c>
      <c r="F15" s="42">
        <f t="shared" si="0"/>
        <v>-9.876923076923076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-123.79999999999998</v>
      </c>
      <c r="F16" s="42">
        <f t="shared" si="0"/>
        <v>-1.512837119499468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-146.7</v>
      </c>
      <c r="F17" s="42">
        <f t="shared" si="0"/>
        <v>-4.5872420262664155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22.9</v>
      </c>
      <c r="F18" s="42">
        <f t="shared" si="0"/>
        <v>0.45935049044189913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310.3</v>
      </c>
      <c r="F19" s="42">
        <f t="shared" si="0"/>
        <v>7.416525251559551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310.3</v>
      </c>
      <c r="F20" s="42">
        <f t="shared" si="0"/>
        <v>7.416525251559551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745.2</v>
      </c>
      <c r="F21" s="42">
        <f t="shared" si="0"/>
        <v>5.345575840177899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402.3</v>
      </c>
      <c r="F22" s="42">
        <f t="shared" si="0"/>
        <v>10.425250719116846</v>
      </c>
    </row>
    <row r="23" spans="1:6" ht="89.25" customHeight="1">
      <c r="A23" s="38" t="s">
        <v>202</v>
      </c>
      <c r="B23" s="39" t="s">
        <v>303</v>
      </c>
      <c r="C23" s="40" t="s">
        <v>304</v>
      </c>
      <c r="D23" s="41">
        <v>0</v>
      </c>
      <c r="E23" s="41">
        <v>2.8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145.4</v>
      </c>
      <c r="F24" s="42">
        <f t="shared" si="0"/>
        <v>2.9234357407109535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194.7</v>
      </c>
      <c r="F25" s="42">
        <f t="shared" si="0"/>
        <v>3.850261034646416</v>
      </c>
    </row>
    <row r="26" spans="1:6" ht="118.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0</v>
      </c>
      <c r="F26" s="42">
        <f t="shared" si="0"/>
        <v>0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0</v>
      </c>
      <c r="F27" s="42">
        <f t="shared" si="0"/>
        <v>0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0</v>
      </c>
      <c r="F28" s="42">
        <f t="shared" si="0"/>
        <v>0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4808.3</v>
      </c>
      <c r="E29" s="41">
        <f>SUM(E30:E31)</f>
        <v>242.3</v>
      </c>
      <c r="F29" s="42">
        <f t="shared" si="0"/>
        <v>5.039203044735145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4808.3</v>
      </c>
      <c r="E30" s="41">
        <v>242.3</v>
      </c>
      <c r="F30" s="42">
        <f t="shared" si="0"/>
        <v>5.039203044735145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0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SUM(D33:D33)</f>
        <v>450</v>
      </c>
      <c r="E32" s="41">
        <f>SUM(E33:E33)</f>
        <v>11.3</v>
      </c>
      <c r="F32" s="42">
        <f t="shared" si="0"/>
        <v>2.511111111111111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11.3</v>
      </c>
      <c r="F33" s="42">
        <f t="shared" si="0"/>
        <v>2.511111111111111</v>
      </c>
    </row>
    <row r="34" spans="1:6" ht="12.75">
      <c r="A34" s="38" t="s">
        <v>213</v>
      </c>
      <c r="B34" s="39" t="s">
        <v>136</v>
      </c>
      <c r="C34" s="40" t="s">
        <v>135</v>
      </c>
      <c r="D34" s="41">
        <f>SUM(D35:D38)</f>
        <v>838.9999999999999</v>
      </c>
      <c r="E34" s="41">
        <f>SUM(E35:E38)</f>
        <v>14.799999999999999</v>
      </c>
      <c r="F34" s="42">
        <f t="shared" si="0"/>
        <v>1.7640047675804529</v>
      </c>
    </row>
    <row r="35" spans="1:6" ht="38.25">
      <c r="A35" s="38" t="s">
        <v>214</v>
      </c>
      <c r="B35" s="39" t="s">
        <v>274</v>
      </c>
      <c r="C35" s="40" t="s">
        <v>251</v>
      </c>
      <c r="D35" s="41">
        <v>472.5</v>
      </c>
      <c r="E35" s="41">
        <v>6.9</v>
      </c>
      <c r="F35" s="42">
        <f t="shared" si="0"/>
        <v>1.4603174603174605</v>
      </c>
    </row>
    <row r="36" spans="1:6" ht="114.75">
      <c r="A36" s="38" t="s">
        <v>215</v>
      </c>
      <c r="B36" s="39" t="s">
        <v>250</v>
      </c>
      <c r="C36" s="40" t="s">
        <v>275</v>
      </c>
      <c r="D36" s="41">
        <v>83.3</v>
      </c>
      <c r="E36" s="41">
        <v>7.8</v>
      </c>
      <c r="F36" s="42">
        <f t="shared" si="0"/>
        <v>9.36374549819928</v>
      </c>
    </row>
    <row r="37" spans="1:6" ht="25.5">
      <c r="A37" s="38" t="s">
        <v>216</v>
      </c>
      <c r="B37" s="39" t="s">
        <v>252</v>
      </c>
      <c r="C37" s="40" t="s">
        <v>253</v>
      </c>
      <c r="D37" s="41">
        <v>79.3</v>
      </c>
      <c r="E37" s="41">
        <v>0.1</v>
      </c>
      <c r="F37" s="42">
        <f t="shared" si="0"/>
        <v>0.1261034047919294</v>
      </c>
    </row>
    <row r="38" spans="1:6" ht="12.75">
      <c r="A38" s="38" t="s">
        <v>217</v>
      </c>
      <c r="B38" s="39" t="s">
        <v>276</v>
      </c>
      <c r="C38" s="40" t="s">
        <v>277</v>
      </c>
      <c r="D38" s="41">
        <v>203.9</v>
      </c>
      <c r="E38" s="41">
        <v>0</v>
      </c>
      <c r="F38" s="42">
        <f t="shared" si="0"/>
        <v>0</v>
      </c>
    </row>
    <row r="39" spans="1:6" ht="12.75">
      <c r="A39" s="38" t="s">
        <v>218</v>
      </c>
      <c r="B39" s="39" t="s">
        <v>112</v>
      </c>
      <c r="C39" s="40" t="s">
        <v>111</v>
      </c>
      <c r="D39" s="41">
        <f>D40+D41</f>
        <v>5050.2</v>
      </c>
      <c r="E39" s="41">
        <f>E40+E41</f>
        <v>122.2</v>
      </c>
      <c r="F39" s="42">
        <f t="shared" si="0"/>
        <v>2.4197061502514754</v>
      </c>
    </row>
    <row r="40" spans="1:6" ht="12.75">
      <c r="A40" s="38" t="s">
        <v>219</v>
      </c>
      <c r="B40" s="39" t="s">
        <v>147</v>
      </c>
      <c r="C40" s="40" t="s">
        <v>148</v>
      </c>
      <c r="D40" s="41">
        <v>0</v>
      </c>
      <c r="E40" s="41">
        <v>118</v>
      </c>
      <c r="F40" s="42">
        <v>0</v>
      </c>
    </row>
    <row r="41" spans="1:6" ht="12.75">
      <c r="A41" s="38" t="s">
        <v>220</v>
      </c>
      <c r="B41" s="39" t="s">
        <v>168</v>
      </c>
      <c r="C41" s="40" t="s">
        <v>169</v>
      </c>
      <c r="D41" s="41">
        <v>5050.2</v>
      </c>
      <c r="E41" s="41">
        <v>4.2</v>
      </c>
      <c r="F41" s="42">
        <f t="shared" si="0"/>
        <v>0.08316502316739932</v>
      </c>
    </row>
    <row r="42" spans="1:6" ht="12.75">
      <c r="A42" s="38" t="s">
        <v>221</v>
      </c>
      <c r="B42" s="90" t="s">
        <v>142</v>
      </c>
      <c r="C42" s="46" t="s">
        <v>141</v>
      </c>
      <c r="D42" s="91">
        <f>D43+D62</f>
        <v>988258.5</v>
      </c>
      <c r="E42" s="91">
        <f>E43+E62</f>
        <v>48102.5</v>
      </c>
      <c r="F42" s="92">
        <f t="shared" si="0"/>
        <v>4.867400583956526</v>
      </c>
    </row>
    <row r="43" spans="1:6" ht="38.25">
      <c r="A43" s="38" t="s">
        <v>222</v>
      </c>
      <c r="B43" s="39" t="s">
        <v>146</v>
      </c>
      <c r="C43" s="40" t="s">
        <v>292</v>
      </c>
      <c r="D43" s="41">
        <f>D44+D47+D52+D60</f>
        <v>988258.5</v>
      </c>
      <c r="E43" s="41">
        <f>E44+E47+E52+E60</f>
        <v>60485.9</v>
      </c>
      <c r="F43" s="42">
        <f t="shared" si="0"/>
        <v>6.120453302450725</v>
      </c>
    </row>
    <row r="44" spans="1:6" ht="25.5">
      <c r="A44" s="38" t="s">
        <v>223</v>
      </c>
      <c r="B44" s="39" t="s">
        <v>245</v>
      </c>
      <c r="C44" s="40" t="s">
        <v>278</v>
      </c>
      <c r="D44" s="41">
        <f>SUM(D45:D46)</f>
        <v>461986</v>
      </c>
      <c r="E44" s="41">
        <f>SUM(E45:E46)</f>
        <v>29381</v>
      </c>
      <c r="F44" s="42">
        <f t="shared" si="0"/>
        <v>6.359716528206483</v>
      </c>
    </row>
    <row r="45" spans="1:6" ht="36">
      <c r="A45" s="38" t="s">
        <v>224</v>
      </c>
      <c r="B45" s="95" t="s">
        <v>246</v>
      </c>
      <c r="C45" s="96" t="s">
        <v>279</v>
      </c>
      <c r="D45" s="93">
        <v>109410</v>
      </c>
      <c r="E45" s="93">
        <v>0</v>
      </c>
      <c r="F45" s="94">
        <f t="shared" si="0"/>
        <v>0</v>
      </c>
    </row>
    <row r="46" spans="1:6" ht="24">
      <c r="A46" s="38" t="s">
        <v>225</v>
      </c>
      <c r="B46" s="95" t="s">
        <v>254</v>
      </c>
      <c r="C46" s="96" t="s">
        <v>280</v>
      </c>
      <c r="D46" s="93">
        <v>352576</v>
      </c>
      <c r="E46" s="93">
        <v>29381</v>
      </c>
      <c r="F46" s="94">
        <f t="shared" si="0"/>
        <v>8.33323879106916</v>
      </c>
    </row>
    <row r="47" spans="1:6" ht="28.5" customHeight="1">
      <c r="A47" s="38" t="s">
        <v>226</v>
      </c>
      <c r="B47" s="39" t="s">
        <v>247</v>
      </c>
      <c r="C47" s="40" t="s">
        <v>281</v>
      </c>
      <c r="D47" s="41">
        <f>SUM(D48:D51)</f>
        <v>219557.40000000002</v>
      </c>
      <c r="E47" s="41">
        <f>SUM(E48:E51)</f>
        <v>0</v>
      </c>
      <c r="F47" s="42">
        <f t="shared" si="0"/>
        <v>0</v>
      </c>
    </row>
    <row r="48" spans="1:6" ht="36">
      <c r="A48" s="38" t="s">
        <v>227</v>
      </c>
      <c r="B48" s="95" t="s">
        <v>297</v>
      </c>
      <c r="C48" s="96" t="s">
        <v>298</v>
      </c>
      <c r="D48" s="93">
        <v>52400.9</v>
      </c>
      <c r="E48" s="93">
        <v>0</v>
      </c>
      <c r="F48" s="94">
        <f t="shared" si="0"/>
        <v>0</v>
      </c>
    </row>
    <row r="49" spans="1:6" ht="24">
      <c r="A49" s="38" t="s">
        <v>228</v>
      </c>
      <c r="B49" s="95" t="s">
        <v>288</v>
      </c>
      <c r="C49" s="96" t="s">
        <v>289</v>
      </c>
      <c r="D49" s="93">
        <v>518.3</v>
      </c>
      <c r="E49" s="93">
        <v>0</v>
      </c>
      <c r="F49" s="94">
        <f t="shared" si="0"/>
        <v>0</v>
      </c>
    </row>
    <row r="50" spans="1:6" ht="24.75" customHeight="1">
      <c r="A50" s="38" t="s">
        <v>229</v>
      </c>
      <c r="B50" s="95" t="s">
        <v>266</v>
      </c>
      <c r="C50" s="96" t="s">
        <v>282</v>
      </c>
      <c r="D50" s="93">
        <v>60000</v>
      </c>
      <c r="E50" s="93">
        <v>0</v>
      </c>
      <c r="F50" s="94">
        <f t="shared" si="0"/>
        <v>0</v>
      </c>
    </row>
    <row r="51" spans="1:6" ht="12.75">
      <c r="A51" s="38" t="s">
        <v>230</v>
      </c>
      <c r="B51" s="95" t="s">
        <v>248</v>
      </c>
      <c r="C51" s="96" t="s">
        <v>14</v>
      </c>
      <c r="D51" s="93">
        <v>106638.2</v>
      </c>
      <c r="E51" s="93">
        <v>0</v>
      </c>
      <c r="F51" s="94">
        <f t="shared" si="0"/>
        <v>0</v>
      </c>
    </row>
    <row r="52" spans="1:6" ht="25.5">
      <c r="A52" s="38" t="s">
        <v>231</v>
      </c>
      <c r="B52" s="39" t="s">
        <v>249</v>
      </c>
      <c r="C52" s="40" t="s">
        <v>177</v>
      </c>
      <c r="D52" s="41">
        <f>SUM(D53:D59)</f>
        <v>305148.5</v>
      </c>
      <c r="E52" s="41">
        <f>SUM(E53:E59)</f>
        <v>31104.9</v>
      </c>
      <c r="F52" s="42">
        <f t="shared" si="0"/>
        <v>10.193364869891218</v>
      </c>
    </row>
    <row r="53" spans="1:6" ht="36">
      <c r="A53" s="38" t="s">
        <v>232</v>
      </c>
      <c r="B53" s="95" t="s">
        <v>255</v>
      </c>
      <c r="C53" s="96" t="s">
        <v>17</v>
      </c>
      <c r="D53" s="97">
        <v>2780.4</v>
      </c>
      <c r="E53" s="97">
        <v>315.9</v>
      </c>
      <c r="F53" s="94">
        <f t="shared" si="0"/>
        <v>11.361674579197237</v>
      </c>
    </row>
    <row r="54" spans="1:6" ht="36">
      <c r="A54" s="38" t="s">
        <v>233</v>
      </c>
      <c r="B54" s="95" t="s">
        <v>256</v>
      </c>
      <c r="C54" s="96" t="s">
        <v>18</v>
      </c>
      <c r="D54" s="97">
        <v>29983.1</v>
      </c>
      <c r="E54" s="97">
        <v>5745.9</v>
      </c>
      <c r="F54" s="94">
        <f t="shared" si="0"/>
        <v>19.163795604857402</v>
      </c>
    </row>
    <row r="55" spans="1:6" ht="48">
      <c r="A55" s="38" t="s">
        <v>234</v>
      </c>
      <c r="B55" s="95" t="s">
        <v>257</v>
      </c>
      <c r="C55" s="96" t="s">
        <v>16</v>
      </c>
      <c r="D55" s="97">
        <v>1009.3</v>
      </c>
      <c r="E55" s="97">
        <v>14.5</v>
      </c>
      <c r="F55" s="94">
        <f t="shared" si="0"/>
        <v>1.436639254929159</v>
      </c>
    </row>
    <row r="56" spans="1:6" ht="62.25" customHeight="1">
      <c r="A56" s="38" t="s">
        <v>235</v>
      </c>
      <c r="B56" s="95" t="s">
        <v>258</v>
      </c>
      <c r="C56" s="96" t="s">
        <v>283</v>
      </c>
      <c r="D56" s="97">
        <v>1.4</v>
      </c>
      <c r="E56" s="97">
        <v>0</v>
      </c>
      <c r="F56" s="94">
        <f t="shared" si="0"/>
        <v>0</v>
      </c>
    </row>
    <row r="57" spans="1:6" ht="36">
      <c r="A57" s="38" t="s">
        <v>236</v>
      </c>
      <c r="B57" s="95" t="s">
        <v>259</v>
      </c>
      <c r="C57" s="96" t="s">
        <v>15</v>
      </c>
      <c r="D57" s="97">
        <v>5664.6</v>
      </c>
      <c r="E57" s="97">
        <v>705.3</v>
      </c>
      <c r="F57" s="94">
        <f t="shared" si="0"/>
        <v>12.45101154538714</v>
      </c>
    </row>
    <row r="58" spans="1:6" ht="52.5" customHeight="1">
      <c r="A58" s="38" t="s">
        <v>241</v>
      </c>
      <c r="B58" s="95" t="s">
        <v>290</v>
      </c>
      <c r="C58" s="96" t="s">
        <v>291</v>
      </c>
      <c r="D58" s="97">
        <v>27.7</v>
      </c>
      <c r="E58" s="97">
        <v>4.3</v>
      </c>
      <c r="F58" s="94">
        <f t="shared" si="0"/>
        <v>15.523465703971118</v>
      </c>
    </row>
    <row r="59" spans="1:6" ht="13.5" customHeight="1">
      <c r="A59" s="38" t="s">
        <v>242</v>
      </c>
      <c r="B59" s="95" t="s">
        <v>260</v>
      </c>
      <c r="C59" s="96" t="s">
        <v>19</v>
      </c>
      <c r="D59" s="97">
        <v>265682</v>
      </c>
      <c r="E59" s="97">
        <v>24319</v>
      </c>
      <c r="F59" s="94">
        <f t="shared" si="0"/>
        <v>9.153424018187156</v>
      </c>
    </row>
    <row r="60" spans="1:6" ht="12.75">
      <c r="A60" s="38" t="s">
        <v>267</v>
      </c>
      <c r="B60" s="39" t="s">
        <v>271</v>
      </c>
      <c r="C60" s="40" t="s">
        <v>272</v>
      </c>
      <c r="D60" s="41">
        <f>SUM(D61:D61)</f>
        <v>1566.6</v>
      </c>
      <c r="E60" s="41">
        <f>SUM(E61:E61)</f>
        <v>0</v>
      </c>
      <c r="F60" s="42">
        <f t="shared" si="0"/>
        <v>0</v>
      </c>
    </row>
    <row r="61" spans="1:6" ht="25.5" customHeight="1">
      <c r="A61" s="38" t="s">
        <v>268</v>
      </c>
      <c r="B61" s="95" t="s">
        <v>273</v>
      </c>
      <c r="C61" s="96" t="s">
        <v>302</v>
      </c>
      <c r="D61" s="97">
        <v>1566.6</v>
      </c>
      <c r="E61" s="97">
        <v>0</v>
      </c>
      <c r="F61" s="94">
        <f t="shared" si="0"/>
        <v>0</v>
      </c>
    </row>
    <row r="62" spans="1:6" ht="51">
      <c r="A62" s="38" t="s">
        <v>269</v>
      </c>
      <c r="B62" s="38" t="s">
        <v>143</v>
      </c>
      <c r="C62" s="44" t="s">
        <v>144</v>
      </c>
      <c r="D62" s="43">
        <f>SUM(D63:D63)</f>
        <v>0</v>
      </c>
      <c r="E62" s="43">
        <f>SUM(E63:E63)</f>
        <v>-12383.4</v>
      </c>
      <c r="F62" s="42">
        <v>0</v>
      </c>
    </row>
    <row r="63" spans="1:6" ht="51">
      <c r="A63" s="38" t="s">
        <v>270</v>
      </c>
      <c r="B63" s="38" t="s">
        <v>178</v>
      </c>
      <c r="C63" s="44" t="s">
        <v>20</v>
      </c>
      <c r="D63" s="43">
        <v>0</v>
      </c>
      <c r="E63" s="43">
        <v>-12383.4</v>
      </c>
      <c r="F63" s="42">
        <v>0</v>
      </c>
    </row>
    <row r="64" spans="1:6" ht="12.75">
      <c r="A64" s="38" t="s">
        <v>293</v>
      </c>
      <c r="B64" s="45" t="s">
        <v>119</v>
      </c>
      <c r="C64" s="46" t="s">
        <v>121</v>
      </c>
      <c r="D64" s="47">
        <f>D6+D42</f>
        <v>1115691.5</v>
      </c>
      <c r="E64" s="47">
        <f>E6+E42</f>
        <v>51761</v>
      </c>
      <c r="F64" s="92">
        <f>E64/D64*100</f>
        <v>4.63936491404658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="170" zoomScaleNormal="170" zoomScaleSheetLayoutView="100" zoomScalePageLayoutView="0" workbookViewId="0" topLeftCell="A1">
      <selection activeCell="C57" sqref="C57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09" t="s">
        <v>308</v>
      </c>
      <c r="D1" s="109"/>
      <c r="E1" s="109"/>
      <c r="F1" s="109"/>
      <c r="G1" s="109"/>
      <c r="H1" s="109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"/>
    </row>
    <row r="3" spans="3:16" ht="15.75" hidden="1"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"/>
    </row>
    <row r="4" spans="3:16" ht="1.5" customHeight="1">
      <c r="C4" s="116"/>
      <c r="D4" s="116"/>
      <c r="E4" s="11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309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310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70133.9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1800.1</v>
      </c>
      <c r="N7" s="89">
        <f>M7/E7</f>
        <v>0.025666617712689584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24.5</v>
      </c>
      <c r="N8" s="88">
        <f aca="true" t="shared" si="1" ref="N8:N56">M8/E8</f>
        <v>0.008076213080168777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147</v>
      </c>
      <c r="N9" s="88">
        <f t="shared" si="1"/>
        <v>0.02940470475276044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35055.2</v>
      </c>
      <c r="F10" s="86"/>
      <c r="G10" s="86"/>
      <c r="H10" s="86"/>
      <c r="I10" s="86"/>
      <c r="J10" s="86"/>
      <c r="K10" s="86"/>
      <c r="L10" s="86"/>
      <c r="M10" s="104">
        <v>1078</v>
      </c>
      <c r="N10" s="88">
        <f t="shared" si="1"/>
        <v>0.03075150049065474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0</v>
      </c>
      <c r="N11" s="88">
        <f t="shared" si="1"/>
        <v>0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305.5</v>
      </c>
      <c r="N12" s="88">
        <f t="shared" si="1"/>
        <v>0.021672353738214994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200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12748.2</v>
      </c>
      <c r="F14" s="86"/>
      <c r="G14" s="86"/>
      <c r="H14" s="86"/>
      <c r="I14" s="86"/>
      <c r="J14" s="86"/>
      <c r="K14" s="86"/>
      <c r="L14" s="86"/>
      <c r="M14" s="104">
        <v>245.1</v>
      </c>
      <c r="N14" s="88">
        <f t="shared" si="1"/>
        <v>0.019226243704993644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14.5</v>
      </c>
      <c r="N15" s="89">
        <f t="shared" si="1"/>
        <v>0.014366392549291588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14.5</v>
      </c>
      <c r="N16" s="88">
        <f t="shared" si="1"/>
        <v>0.014366392549291588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10042.8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252.4</v>
      </c>
      <c r="N17" s="89">
        <f t="shared" si="1"/>
        <v>0.025132433185964077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9293.5</v>
      </c>
      <c r="F18" s="86"/>
      <c r="G18" s="86"/>
      <c r="H18" s="86"/>
      <c r="I18" s="86"/>
      <c r="J18" s="86"/>
      <c r="K18" s="86"/>
      <c r="L18" s="86"/>
      <c r="M18" s="104">
        <v>252.4</v>
      </c>
      <c r="N18" s="88">
        <f t="shared" si="1"/>
        <v>0.027158766880077474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749.3</v>
      </c>
      <c r="F19" s="86"/>
      <c r="G19" s="86"/>
      <c r="H19" s="86"/>
      <c r="I19" s="86"/>
      <c r="J19" s="86"/>
      <c r="K19" s="86"/>
      <c r="L19" s="86"/>
      <c r="M19" s="104">
        <v>0</v>
      </c>
      <c r="N19" s="88">
        <f t="shared" si="1"/>
        <v>0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98970.1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1116.8</v>
      </c>
      <c r="N20" s="89">
        <f t="shared" si="1"/>
        <v>0.01128421614204694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370.3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0</v>
      </c>
      <c r="N22" s="88">
        <f t="shared" si="1"/>
        <v>0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3500</v>
      </c>
      <c r="F23" s="86"/>
      <c r="G23" s="86"/>
      <c r="H23" s="86"/>
      <c r="I23" s="86"/>
      <c r="J23" s="86"/>
      <c r="K23" s="86"/>
      <c r="L23" s="86"/>
      <c r="M23" s="104">
        <v>0</v>
      </c>
      <c r="N23" s="88">
        <f t="shared" si="1"/>
        <v>0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84949.9</v>
      </c>
      <c r="F24" s="86"/>
      <c r="G24" s="86"/>
      <c r="H24" s="86"/>
      <c r="I24" s="86"/>
      <c r="J24" s="86"/>
      <c r="K24" s="86"/>
      <c r="L24" s="86"/>
      <c r="M24" s="104">
        <v>610.6</v>
      </c>
      <c r="N24" s="88">
        <f t="shared" si="1"/>
        <v>0.007187765965586776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300</v>
      </c>
      <c r="C25" s="67" t="s">
        <v>301</v>
      </c>
      <c r="D25" s="66"/>
      <c r="E25" s="104">
        <v>3489.6</v>
      </c>
      <c r="F25" s="86"/>
      <c r="G25" s="86"/>
      <c r="H25" s="86"/>
      <c r="I25" s="86"/>
      <c r="J25" s="86"/>
      <c r="K25" s="86"/>
      <c r="L25" s="86"/>
      <c r="M25" s="104">
        <v>103.3</v>
      </c>
      <c r="N25" s="88">
        <f t="shared" si="1"/>
        <v>0.02960224667583677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5725.3</v>
      </c>
      <c r="F26" s="86"/>
      <c r="G26" s="86"/>
      <c r="H26" s="86"/>
      <c r="I26" s="86"/>
      <c r="J26" s="86"/>
      <c r="K26" s="86"/>
      <c r="L26" s="86"/>
      <c r="M26" s="104">
        <v>402.9</v>
      </c>
      <c r="N26" s="88">
        <f t="shared" si="1"/>
        <v>0.07037185824323616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296548.10000000003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1892.5</v>
      </c>
      <c r="N27" s="89">
        <f t="shared" si="1"/>
        <v>0.006381764037604692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5804.2</v>
      </c>
      <c r="F28" s="86"/>
      <c r="G28" s="86"/>
      <c r="H28" s="86"/>
      <c r="I28" s="86"/>
      <c r="J28" s="86"/>
      <c r="K28" s="86"/>
      <c r="L28" s="86"/>
      <c r="M28" s="104">
        <v>18.3</v>
      </c>
      <c r="N28" s="88">
        <f t="shared" si="1"/>
        <v>0.0031528892870679856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138040</v>
      </c>
      <c r="F29" s="86"/>
      <c r="G29" s="86"/>
      <c r="H29" s="86"/>
      <c r="I29" s="86"/>
      <c r="J29" s="86"/>
      <c r="K29" s="86"/>
      <c r="L29" s="86"/>
      <c r="M29" s="104">
        <v>21.7</v>
      </c>
      <c r="N29" s="88">
        <f t="shared" si="1"/>
        <v>0.00015720081135902635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130856.5</v>
      </c>
      <c r="F30" s="86"/>
      <c r="G30" s="86"/>
      <c r="H30" s="86"/>
      <c r="I30" s="86"/>
      <c r="J30" s="86"/>
      <c r="K30" s="86"/>
      <c r="L30" s="86"/>
      <c r="M30" s="104">
        <v>1211</v>
      </c>
      <c r="N30" s="88">
        <f t="shared" si="1"/>
        <v>0.009254412276042841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21847.4</v>
      </c>
      <c r="F31" s="86"/>
      <c r="G31" s="86"/>
      <c r="H31" s="86"/>
      <c r="I31" s="86"/>
      <c r="J31" s="86"/>
      <c r="K31" s="86"/>
      <c r="L31" s="86"/>
      <c r="M31" s="104">
        <v>641.5</v>
      </c>
      <c r="N31" s="88">
        <f t="shared" si="1"/>
        <v>0.029362761701621245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1392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0</v>
      </c>
      <c r="N32" s="89">
        <f t="shared" si="1"/>
        <v>0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963.6</v>
      </c>
      <c r="F33" s="86"/>
      <c r="G33" s="86"/>
      <c r="H33" s="86"/>
      <c r="I33" s="86"/>
      <c r="J33" s="86"/>
      <c r="K33" s="86"/>
      <c r="L33" s="86"/>
      <c r="M33" s="104">
        <v>0</v>
      </c>
      <c r="N33" s="88">
        <f t="shared" si="1"/>
        <v>0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428.4</v>
      </c>
      <c r="F34" s="86"/>
      <c r="G34" s="86"/>
      <c r="H34" s="86"/>
      <c r="I34" s="86"/>
      <c r="J34" s="86"/>
      <c r="K34" s="86"/>
      <c r="L34" s="86"/>
      <c r="M34" s="104">
        <v>0</v>
      </c>
      <c r="N34" s="88">
        <f t="shared" si="1"/>
        <v>0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502952.79999999993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9621.099999999999</v>
      </c>
      <c r="N35" s="89">
        <f t="shared" si="1"/>
        <v>0.01912923041685025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184530.3</v>
      </c>
      <c r="F36" s="86"/>
      <c r="G36" s="86"/>
      <c r="H36" s="86"/>
      <c r="I36" s="86"/>
      <c r="J36" s="86"/>
      <c r="K36" s="86"/>
      <c r="L36" s="86"/>
      <c r="M36" s="104">
        <v>3308.2</v>
      </c>
      <c r="N36" s="88">
        <f t="shared" si="1"/>
        <v>0.01792767908576532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244299.8</v>
      </c>
      <c r="F37" s="86"/>
      <c r="G37" s="86"/>
      <c r="H37" s="86"/>
      <c r="I37" s="86"/>
      <c r="J37" s="86"/>
      <c r="K37" s="86"/>
      <c r="L37" s="86"/>
      <c r="M37" s="104">
        <v>4707</v>
      </c>
      <c r="N37" s="88">
        <f t="shared" si="1"/>
        <v>0.019267310083757743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36950.6</v>
      </c>
      <c r="F38" s="86"/>
      <c r="G38" s="86"/>
      <c r="H38" s="86"/>
      <c r="I38" s="86"/>
      <c r="J38" s="86"/>
      <c r="K38" s="86"/>
      <c r="L38" s="86"/>
      <c r="M38" s="104">
        <v>826.2</v>
      </c>
      <c r="N38" s="88">
        <f t="shared" si="1"/>
        <v>0.0223595827943254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17560</v>
      </c>
      <c r="F39" s="86"/>
      <c r="G39" s="86"/>
      <c r="H39" s="86"/>
      <c r="I39" s="86"/>
      <c r="J39" s="86"/>
      <c r="K39" s="86"/>
      <c r="L39" s="86"/>
      <c r="M39" s="104">
        <v>174.3</v>
      </c>
      <c r="N39" s="88">
        <f t="shared" si="1"/>
        <v>0.009925968109339408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19612.1</v>
      </c>
      <c r="F40" s="86"/>
      <c r="G40" s="86"/>
      <c r="H40" s="86"/>
      <c r="I40" s="86"/>
      <c r="J40" s="86"/>
      <c r="K40" s="86"/>
      <c r="L40" s="86"/>
      <c r="M40" s="104">
        <v>605.4</v>
      </c>
      <c r="N40" s="88">
        <f t="shared" si="1"/>
        <v>0.03086869840557615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E42</f>
        <v>72627.9</v>
      </c>
      <c r="F41" s="85">
        <f aca="true" t="shared" si="8" ref="F41:M41">F42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98">
        <f t="shared" si="8"/>
        <v>1699.7</v>
      </c>
      <c r="N41" s="89">
        <f t="shared" si="1"/>
        <v>0.02340285207199988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72627.9</v>
      </c>
      <c r="F42" s="86"/>
      <c r="G42" s="86"/>
      <c r="H42" s="86"/>
      <c r="I42" s="86"/>
      <c r="J42" s="86"/>
      <c r="K42" s="86"/>
      <c r="L42" s="86"/>
      <c r="M42" s="104">
        <v>1699.7</v>
      </c>
      <c r="N42" s="88">
        <f t="shared" si="1"/>
        <v>0.02340285207199988</v>
      </c>
      <c r="O42" s="68">
        <v>0</v>
      </c>
      <c r="P42" s="6">
        <v>0</v>
      </c>
    </row>
    <row r="43" spans="1:16" ht="15">
      <c r="A43" s="83" t="s">
        <v>221</v>
      </c>
      <c r="B43" s="64" t="s">
        <v>76</v>
      </c>
      <c r="C43" s="65" t="s">
        <v>75</v>
      </c>
      <c r="D43" s="64"/>
      <c r="E43" s="85">
        <f>E44</f>
        <v>252</v>
      </c>
      <c r="F43" s="85">
        <f aca="true" t="shared" si="9" ref="F43:M43">F44</f>
        <v>0</v>
      </c>
      <c r="G43" s="85">
        <f t="shared" si="9"/>
        <v>0</v>
      </c>
      <c r="H43" s="85">
        <f t="shared" si="9"/>
        <v>0</v>
      </c>
      <c r="I43" s="85">
        <f t="shared" si="9"/>
        <v>0</v>
      </c>
      <c r="J43" s="85">
        <f t="shared" si="9"/>
        <v>0</v>
      </c>
      <c r="K43" s="85">
        <f t="shared" si="9"/>
        <v>0</v>
      </c>
      <c r="L43" s="85">
        <f t="shared" si="9"/>
        <v>0</v>
      </c>
      <c r="M43" s="85">
        <f t="shared" si="9"/>
        <v>0</v>
      </c>
      <c r="N43" s="88">
        <f t="shared" si="1"/>
        <v>0</v>
      </c>
      <c r="O43" s="68">
        <v>0</v>
      </c>
      <c r="P43" s="6">
        <v>0</v>
      </c>
    </row>
    <row r="44" spans="1:16" ht="28.5" customHeight="1" outlineLevel="1">
      <c r="A44" s="83" t="s">
        <v>222</v>
      </c>
      <c r="B44" s="66" t="s">
        <v>78</v>
      </c>
      <c r="C44" s="67" t="s">
        <v>77</v>
      </c>
      <c r="D44" s="66"/>
      <c r="E44" s="104">
        <v>252</v>
      </c>
      <c r="F44" s="86"/>
      <c r="G44" s="86"/>
      <c r="H44" s="86"/>
      <c r="I44" s="86"/>
      <c r="J44" s="86"/>
      <c r="K44" s="86"/>
      <c r="L44" s="86"/>
      <c r="M44" s="104">
        <v>0</v>
      </c>
      <c r="N44" s="88">
        <f t="shared" si="1"/>
        <v>0</v>
      </c>
      <c r="O44" s="68">
        <v>0</v>
      </c>
      <c r="P44" s="6">
        <v>0</v>
      </c>
    </row>
    <row r="45" spans="1:16" ht="15">
      <c r="A45" s="83" t="s">
        <v>223</v>
      </c>
      <c r="B45" s="64" t="s">
        <v>80</v>
      </c>
      <c r="C45" s="65" t="s">
        <v>79</v>
      </c>
      <c r="D45" s="64"/>
      <c r="E45" s="98">
        <f>E46+E48+E47</f>
        <v>38815.6</v>
      </c>
      <c r="F45" s="98">
        <f aca="true" t="shared" si="10" ref="F45:M45">F46+F48+F47</f>
        <v>0</v>
      </c>
      <c r="G45" s="98">
        <f t="shared" si="10"/>
        <v>0</v>
      </c>
      <c r="H45" s="98">
        <f t="shared" si="10"/>
        <v>0</v>
      </c>
      <c r="I45" s="98">
        <f t="shared" si="10"/>
        <v>0</v>
      </c>
      <c r="J45" s="98">
        <f t="shared" si="10"/>
        <v>0</v>
      </c>
      <c r="K45" s="98">
        <f t="shared" si="10"/>
        <v>0</v>
      </c>
      <c r="L45" s="98">
        <f t="shared" si="10"/>
        <v>0</v>
      </c>
      <c r="M45" s="98">
        <f t="shared" si="10"/>
        <v>3442.7000000000003</v>
      </c>
      <c r="N45" s="89">
        <f t="shared" si="1"/>
        <v>0.08869372108121477</v>
      </c>
      <c r="O45" s="68">
        <v>0</v>
      </c>
      <c r="P45" s="6">
        <v>0</v>
      </c>
    </row>
    <row r="46" spans="1:16" ht="15" outlineLevel="1">
      <c r="A46" s="83" t="s">
        <v>224</v>
      </c>
      <c r="B46" s="66" t="s">
        <v>82</v>
      </c>
      <c r="C46" s="67" t="s">
        <v>81</v>
      </c>
      <c r="D46" s="66" t="s">
        <v>153</v>
      </c>
      <c r="E46" s="105">
        <v>34201.5</v>
      </c>
      <c r="F46" s="106"/>
      <c r="G46" s="106"/>
      <c r="H46" s="106"/>
      <c r="I46" s="106"/>
      <c r="J46" s="106"/>
      <c r="K46" s="106"/>
      <c r="L46" s="106"/>
      <c r="M46" s="105">
        <v>3420.8</v>
      </c>
      <c r="N46" s="88">
        <f t="shared" si="1"/>
        <v>0.10001900501439996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295</v>
      </c>
      <c r="C47" s="84" t="s">
        <v>296</v>
      </c>
      <c r="D47" s="66"/>
      <c r="E47" s="105">
        <v>1199.2</v>
      </c>
      <c r="F47" s="106"/>
      <c r="G47" s="106"/>
      <c r="H47" s="106"/>
      <c r="I47" s="106"/>
      <c r="J47" s="106"/>
      <c r="K47" s="106"/>
      <c r="L47" s="106"/>
      <c r="M47" s="105">
        <v>0</v>
      </c>
      <c r="N47" s="88">
        <f t="shared" si="1"/>
        <v>0</v>
      </c>
      <c r="O47" s="68"/>
      <c r="P47" s="6"/>
    </row>
    <row r="48" spans="1:16" ht="27.75" customHeight="1" outlineLevel="1">
      <c r="A48" s="83" t="s">
        <v>226</v>
      </c>
      <c r="B48" s="66" t="s">
        <v>84</v>
      </c>
      <c r="C48" s="67" t="s">
        <v>83</v>
      </c>
      <c r="D48" s="66"/>
      <c r="E48" s="105">
        <v>3414.9</v>
      </c>
      <c r="F48" s="106"/>
      <c r="G48" s="106"/>
      <c r="H48" s="106"/>
      <c r="I48" s="106"/>
      <c r="J48" s="106"/>
      <c r="K48" s="106"/>
      <c r="L48" s="106"/>
      <c r="M48" s="105">
        <v>21.9</v>
      </c>
      <c r="N48" s="88">
        <f t="shared" si="1"/>
        <v>0.006413072125098831</v>
      </c>
      <c r="O48" s="68">
        <v>0</v>
      </c>
      <c r="P48" s="6">
        <v>0</v>
      </c>
    </row>
    <row r="49" spans="1:16" ht="15">
      <c r="A49" s="83" t="s">
        <v>227</v>
      </c>
      <c r="B49" s="64" t="s">
        <v>86</v>
      </c>
      <c r="C49" s="65" t="s">
        <v>85</v>
      </c>
      <c r="D49" s="64"/>
      <c r="E49" s="98">
        <f>SUM(E50:E51)</f>
        <v>28754</v>
      </c>
      <c r="F49" s="98">
        <f aca="true" t="shared" si="11" ref="F49:M49">SUM(F50:F51)</f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  <c r="J49" s="98">
        <f t="shared" si="11"/>
        <v>0</v>
      </c>
      <c r="K49" s="98">
        <f t="shared" si="11"/>
        <v>0</v>
      </c>
      <c r="L49" s="98">
        <f t="shared" si="11"/>
        <v>0</v>
      </c>
      <c r="M49" s="98">
        <f t="shared" si="11"/>
        <v>113</v>
      </c>
      <c r="N49" s="89">
        <f t="shared" si="1"/>
        <v>0.003929888015580441</v>
      </c>
      <c r="O49" s="68">
        <v>0</v>
      </c>
      <c r="P49" s="6">
        <v>0</v>
      </c>
    </row>
    <row r="50" spans="1:16" ht="18.75" customHeight="1" outlineLevel="1">
      <c r="A50" s="83" t="s">
        <v>228</v>
      </c>
      <c r="B50" s="66" t="s">
        <v>88</v>
      </c>
      <c r="C50" s="67" t="s">
        <v>87</v>
      </c>
      <c r="D50" s="66"/>
      <c r="E50" s="105">
        <v>28064.6</v>
      </c>
      <c r="F50" s="106"/>
      <c r="G50" s="106"/>
      <c r="H50" s="106"/>
      <c r="I50" s="106"/>
      <c r="J50" s="106"/>
      <c r="K50" s="106"/>
      <c r="L50" s="106"/>
      <c r="M50" s="105">
        <v>113</v>
      </c>
      <c r="N50" s="88">
        <f t="shared" si="1"/>
        <v>0.004026424748615694</v>
      </c>
      <c r="O50" s="68">
        <v>0</v>
      </c>
      <c r="P50" s="6">
        <v>0</v>
      </c>
    </row>
    <row r="51" spans="1:16" ht="18.75" customHeight="1" outlineLevel="1">
      <c r="A51" s="83" t="s">
        <v>229</v>
      </c>
      <c r="B51" s="66" t="s">
        <v>313</v>
      </c>
      <c r="C51" s="67" t="s">
        <v>314</v>
      </c>
      <c r="D51" s="66"/>
      <c r="E51" s="105">
        <v>689.4</v>
      </c>
      <c r="F51" s="129"/>
      <c r="G51" s="129"/>
      <c r="H51" s="129"/>
      <c r="I51" s="129"/>
      <c r="J51" s="129"/>
      <c r="K51" s="129"/>
      <c r="L51" s="129"/>
      <c r="M51" s="105">
        <v>0</v>
      </c>
      <c r="N51" s="88">
        <f t="shared" si="1"/>
        <v>0</v>
      </c>
      <c r="O51" s="68"/>
      <c r="P51" s="6"/>
    </row>
    <row r="52" spans="1:16" ht="15">
      <c r="A52" s="83" t="s">
        <v>230</v>
      </c>
      <c r="B52" s="64" t="s">
        <v>90</v>
      </c>
      <c r="C52" s="65" t="s">
        <v>89</v>
      </c>
      <c r="D52" s="64"/>
      <c r="E52" s="98">
        <f>E53</f>
        <v>183</v>
      </c>
      <c r="F52" s="98">
        <f aca="true" t="shared" si="12" ref="F52:M52">F53</f>
        <v>0</v>
      </c>
      <c r="G52" s="98">
        <f t="shared" si="12"/>
        <v>0</v>
      </c>
      <c r="H52" s="98">
        <f t="shared" si="12"/>
        <v>0</v>
      </c>
      <c r="I52" s="98">
        <f t="shared" si="12"/>
        <v>0</v>
      </c>
      <c r="J52" s="98">
        <f t="shared" si="12"/>
        <v>0</v>
      </c>
      <c r="K52" s="98">
        <f t="shared" si="12"/>
        <v>0</v>
      </c>
      <c r="L52" s="98">
        <f t="shared" si="12"/>
        <v>0</v>
      </c>
      <c r="M52" s="98">
        <f t="shared" si="12"/>
        <v>0</v>
      </c>
      <c r="N52" s="89">
        <f t="shared" si="1"/>
        <v>0</v>
      </c>
      <c r="O52" s="68">
        <v>0</v>
      </c>
      <c r="P52" s="6">
        <v>0</v>
      </c>
    </row>
    <row r="53" spans="1:16" ht="18" customHeight="1" outlineLevel="1">
      <c r="A53" s="83" t="s">
        <v>231</v>
      </c>
      <c r="B53" s="66" t="s">
        <v>92</v>
      </c>
      <c r="C53" s="67" t="s">
        <v>91</v>
      </c>
      <c r="D53" s="66"/>
      <c r="E53" s="107">
        <v>183</v>
      </c>
      <c r="F53" s="106"/>
      <c r="G53" s="106"/>
      <c r="H53" s="106"/>
      <c r="I53" s="106"/>
      <c r="J53" s="106"/>
      <c r="K53" s="106"/>
      <c r="L53" s="106"/>
      <c r="M53" s="105">
        <v>0</v>
      </c>
      <c r="N53" s="88">
        <f t="shared" si="1"/>
        <v>0</v>
      </c>
      <c r="O53" s="68">
        <v>0</v>
      </c>
      <c r="P53" s="6">
        <v>0</v>
      </c>
    </row>
    <row r="54" spans="1:16" ht="28.5">
      <c r="A54" s="83" t="s">
        <v>232</v>
      </c>
      <c r="B54" s="64" t="s">
        <v>94</v>
      </c>
      <c r="C54" s="65" t="s">
        <v>93</v>
      </c>
      <c r="D54" s="64"/>
      <c r="E54" s="98">
        <f>E55</f>
        <v>150</v>
      </c>
      <c r="F54" s="98">
        <f aca="true" t="shared" si="13" ref="F54:M54">F55</f>
        <v>0</v>
      </c>
      <c r="G54" s="98">
        <f t="shared" si="13"/>
        <v>0</v>
      </c>
      <c r="H54" s="98">
        <f t="shared" si="13"/>
        <v>0</v>
      </c>
      <c r="I54" s="98">
        <f t="shared" si="13"/>
        <v>0</v>
      </c>
      <c r="J54" s="98">
        <f t="shared" si="13"/>
        <v>0</v>
      </c>
      <c r="K54" s="98">
        <f t="shared" si="13"/>
        <v>0</v>
      </c>
      <c r="L54" s="98">
        <f t="shared" si="13"/>
        <v>0</v>
      </c>
      <c r="M54" s="98">
        <f t="shared" si="13"/>
        <v>0</v>
      </c>
      <c r="N54" s="89">
        <f t="shared" si="1"/>
        <v>0</v>
      </c>
      <c r="O54" s="68">
        <v>0</v>
      </c>
      <c r="P54" s="6">
        <v>0</v>
      </c>
    </row>
    <row r="55" spans="1:16" ht="30" outlineLevel="1">
      <c r="A55" s="83" t="s">
        <v>233</v>
      </c>
      <c r="B55" s="66" t="s">
        <v>96</v>
      </c>
      <c r="C55" s="67" t="s">
        <v>95</v>
      </c>
      <c r="D55" s="66"/>
      <c r="E55" s="107">
        <v>150</v>
      </c>
      <c r="F55" s="106"/>
      <c r="G55" s="106"/>
      <c r="H55" s="106"/>
      <c r="I55" s="106"/>
      <c r="J55" s="106"/>
      <c r="K55" s="106"/>
      <c r="L55" s="106"/>
      <c r="M55" s="105">
        <v>0</v>
      </c>
      <c r="N55" s="88">
        <f t="shared" si="1"/>
        <v>0</v>
      </c>
      <c r="O55" s="68">
        <v>0</v>
      </c>
      <c r="P55" s="6">
        <v>0</v>
      </c>
    </row>
    <row r="56" spans="1:16" ht="15">
      <c r="A56" s="83" t="s">
        <v>234</v>
      </c>
      <c r="B56" s="111" t="s">
        <v>97</v>
      </c>
      <c r="C56" s="112"/>
      <c r="D56" s="113"/>
      <c r="E56" s="87">
        <f aca="true" t="shared" si="14" ref="E56:M56">E7+E15+E17+E20+E27+E32+E35+E41+E43+E45+E49+E52+E54</f>
        <v>1121831.5</v>
      </c>
      <c r="F56" s="87">
        <f t="shared" si="14"/>
        <v>0</v>
      </c>
      <c r="G56" s="87">
        <f t="shared" si="14"/>
        <v>0</v>
      </c>
      <c r="H56" s="87">
        <f t="shared" si="14"/>
        <v>0</v>
      </c>
      <c r="I56" s="87">
        <f t="shared" si="14"/>
        <v>0</v>
      </c>
      <c r="J56" s="87">
        <f t="shared" si="14"/>
        <v>0</v>
      </c>
      <c r="K56" s="87">
        <f t="shared" si="14"/>
        <v>0</v>
      </c>
      <c r="L56" s="87">
        <f t="shared" si="14"/>
        <v>0</v>
      </c>
      <c r="M56" s="87">
        <f t="shared" si="14"/>
        <v>19952.8</v>
      </c>
      <c r="N56" s="89">
        <f t="shared" si="1"/>
        <v>0.017785915264458163</v>
      </c>
      <c r="O56" s="69">
        <v>0</v>
      </c>
      <c r="P56" s="7">
        <v>0</v>
      </c>
    </row>
    <row r="57" spans="1:16" ht="12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1"/>
    </row>
    <row r="58" spans="1:16" ht="12.75">
      <c r="A58" s="70"/>
      <c r="B58" s="7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8"/>
    </row>
    <row r="59" spans="1:15" ht="28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12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</sheetData>
  <sheetProtection/>
  <mergeCells count="6">
    <mergeCell ref="C58:O58"/>
    <mergeCell ref="C1:H1"/>
    <mergeCell ref="B56:D56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zoomScale="90" zoomScaleNormal="9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18" t="s">
        <v>311</v>
      </c>
      <c r="B2" s="119"/>
      <c r="C2" s="119"/>
      <c r="D2" s="119"/>
      <c r="E2" s="119"/>
      <c r="F2" s="119"/>
    </row>
    <row r="3" spans="1:6" ht="12.75" customHeight="1">
      <c r="A3" s="124" t="s">
        <v>105</v>
      </c>
      <c r="B3" s="124" t="s">
        <v>1</v>
      </c>
      <c r="C3" s="124" t="s">
        <v>0</v>
      </c>
      <c r="D3" s="126" t="s">
        <v>294</v>
      </c>
      <c r="E3" s="120" t="s">
        <v>310</v>
      </c>
      <c r="F3" s="122" t="s">
        <v>100</v>
      </c>
    </row>
    <row r="4" spans="1:6" ht="108" customHeight="1">
      <c r="A4" s="125"/>
      <c r="B4" s="125"/>
      <c r="C4" s="125"/>
      <c r="D4" s="127"/>
      <c r="E4" s="121"/>
      <c r="F4" s="123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-510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-510</v>
      </c>
      <c r="F8" s="72">
        <f>E8/D8%</f>
        <v>8.4783801306668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6015.300000000047</v>
      </c>
      <c r="E9" s="57">
        <f>E10+E11</f>
        <v>-31298.200000000004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-1121831.5</v>
      </c>
      <c r="E10" s="59">
        <v>-77658.8</v>
      </c>
      <c r="F10" s="72">
        <f>E10/D10%</f>
        <v>6.9225012847294805</v>
      </c>
    </row>
    <row r="11" spans="1:6" ht="31.5">
      <c r="A11" s="24">
        <v>6</v>
      </c>
      <c r="B11" s="29" t="s">
        <v>109</v>
      </c>
      <c r="C11" s="28" t="s">
        <v>185</v>
      </c>
      <c r="D11" s="59">
        <v>1127846.8</v>
      </c>
      <c r="E11" s="59">
        <v>46360.6</v>
      </c>
      <c r="F11" s="72">
        <f>E11/D11%</f>
        <v>4.110540545045657</v>
      </c>
    </row>
    <row r="12" spans="1:6" ht="35.25" customHeight="1">
      <c r="A12" s="30">
        <v>7</v>
      </c>
      <c r="B12" s="31" t="s">
        <v>299</v>
      </c>
      <c r="C12" s="32"/>
      <c r="D12" s="61">
        <f>D6+D9</f>
        <v>6140.000000000046</v>
      </c>
      <c r="E12" s="61">
        <f>E6+E9</f>
        <v>-31808.200000000004</v>
      </c>
      <c r="F12" s="73">
        <f>E12/D12%</f>
        <v>-518.0488599348496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6" ht="35.25" customHeight="1">
      <c r="A15" s="99"/>
      <c r="B15" s="100"/>
      <c r="C15" s="101"/>
      <c r="D15" s="102"/>
      <c r="E15" s="102"/>
      <c r="F15" s="103"/>
    </row>
    <row r="16" spans="1:6" ht="35.25" customHeight="1">
      <c r="A16" s="99"/>
      <c r="B16" s="100"/>
      <c r="C16" s="101"/>
      <c r="D16" s="102"/>
      <c r="E16" s="102"/>
      <c r="F16" s="103"/>
    </row>
    <row r="17" spans="4:5" ht="12.75">
      <c r="D17" s="62"/>
      <c r="E17" s="62"/>
    </row>
    <row r="18" spans="4:5" ht="12.75">
      <c r="D18" s="62"/>
      <c r="E18" s="62"/>
    </row>
    <row r="19" spans="4:5" ht="12.75"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8" t="s">
        <v>312</v>
      </c>
      <c r="B2" s="109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FY</cp:lastModifiedBy>
  <cp:lastPrinted>2023-02-16T09:40:41Z</cp:lastPrinted>
  <dcterms:created xsi:type="dcterms:W3CDTF">2012-04-02T11:15:40Z</dcterms:created>
  <dcterms:modified xsi:type="dcterms:W3CDTF">2023-02-16T10:11:51Z</dcterms:modified>
  <cp:category/>
  <cp:version/>
  <cp:contentType/>
  <cp:contentStatus/>
</cp:coreProperties>
</file>