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3"/>
  </bookViews>
  <sheets>
    <sheet name="доходы" sheetId="1" r:id="rId1"/>
    <sheet name="расходы" sheetId="2" r:id="rId2"/>
    <sheet name="источники" sheetId="3" r:id="rId3"/>
    <sheet name="кредиторка" sheetId="4" r:id="rId4"/>
  </sheets>
  <definedNames>
    <definedName name="_xlnm.Print_Titles" localSheetId="1">'расходы'!$5:$5</definedName>
  </definedNames>
  <calcPr fullCalcOnLoad="1"/>
</workbook>
</file>

<file path=xl/sharedStrings.xml><?xml version="1.0" encoding="utf-8"?>
<sst xmlns="http://schemas.openxmlformats.org/spreadsheetml/2006/main" count="283" uniqueCount="264">
  <si>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</si>
  <si>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</si>
  <si>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</si>
  <si>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</si>
  <si>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</si>
  <si>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</si>
  <si>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</si>
  <si>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</si>
  <si>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</si>
  <si>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</si>
  <si>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</si>
  <si>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</si>
  <si>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</si>
  <si>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</si>
  <si>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</si>
  <si>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000 1 11 09040 00 0000 120</t>
  </si>
  <si>
    <t>Прочие поступления от использования имущества,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</si>
  <si>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 И КОМПЕНСАЦИИ ЗАТРАТ ГОСУДАРСТВА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</si>
  <si>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</si>
  <si>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алкогльной, спиртосодержащей и табачной продукции</t>
  </si>
  <si>
    <t>000 1 16 25060 01 0000 140</t>
  </si>
  <si>
    <t xml:space="preserve">Денежные взыскания (штрафы) за нарушение 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</si>
  <si>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</si>
  <si>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</si>
  <si>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Российской федерации и муниципальных образований</t>
  </si>
  <si>
    <t>000 2 02 01001 04 0000 151</t>
  </si>
  <si>
    <t>000 2 02 02999 04 0000 151</t>
  </si>
  <si>
    <t>Прочие субсидии бюджетам городских округов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</si>
  <si>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</si>
  <si>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</si>
  <si>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</si>
  <si>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</si>
  <si>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</si>
  <si>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</si>
  <si>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</si>
  <si>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</si>
  <si>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</si>
  <si>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000 2 02 04999 04 0000 151</t>
  </si>
  <si>
    <t>Прочие межбюджетные трансферты, передаваемые бюджетам городских 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</si>
  <si>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</si>
  <si>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</si>
  <si>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</si>
  <si>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</si>
  <si>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</si>
  <si>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</si>
  <si>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органа местного самоуправления</t>
  </si>
  <si>
    <t>0102</t>
  </si>
  <si>
    <t xml:space="preserve">      Функционирование законодательных (представительных) органов государственной власти и местного самоуправления</t>
  </si>
  <si>
    <t>0103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</si>
  <si>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</si>
  <si>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</si>
  <si>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</si>
  <si>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</si>
  <si>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</si>
  <si>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</si>
  <si>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</si>
  <si>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</si>
  <si>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</si>
  <si>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</si>
  <si>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</si>
  <si>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</si>
  <si>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</si>
  <si>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</si>
  <si>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Предупреждение и ликвидация последствий чрезвычайных ситуаций и стихийных бедствий, гражданская оборона</t>
  </si>
  <si>
    <t>0309</t>
  </si>
  <si>
    <t xml:space="preserve">      Обеспечение противопожарной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</si>
  <si>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</si>
  <si>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</si>
  <si>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</si>
  <si>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</si>
  <si>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</si>
  <si>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</si>
  <si>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</si>
  <si>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Водные ресурсы</t>
  </si>
  <si>
    <t>0406</t>
  </si>
  <si>
    <t xml:space="preserve">      Лесное хозяйство</t>
  </si>
  <si>
    <t>0407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</si>
  <si>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</si>
  <si>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</si>
  <si>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</si>
  <si>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</si>
  <si>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</si>
  <si>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</si>
  <si>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</si>
  <si>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</si>
  <si>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</si>
  <si>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</si>
  <si>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</si>
  <si>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</si>
  <si>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</si>
  <si>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</si>
  <si>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</si>
  <si>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</si>
  <si>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</si>
  <si>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</si>
  <si>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</si>
  <si>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</si>
  <si>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</si>
  <si>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</si>
  <si>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</si>
  <si>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</si>
  <si>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</si>
  <si>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</si>
  <si>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</si>
  <si>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</si>
  <si>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</si>
  <si>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</si>
  <si>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</si>
  <si>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</si>
  <si>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</si>
  <si>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</si>
  <si>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</si>
  <si>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</si>
  <si>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</si>
  <si>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</si>
  <si>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</si>
  <si>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</si>
  <si>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</si>
  <si>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</si>
  <si>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</si>
  <si>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</si>
  <si>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</si>
  <si>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</si>
  <si>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</si>
  <si>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</si>
  <si>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</si>
  <si>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</si>
  <si>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</si>
  <si>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</si>
  <si>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</si>
  <si>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</si>
  <si>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</si>
  <si>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</si>
  <si>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</si>
  <si>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</si>
  <si>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</si>
  <si>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</si>
  <si>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</si>
  <si>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</si>
  <si>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</si>
  <si>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</si>
  <si>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</si>
  <si>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</si>
  <si>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</si>
  <si>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</si>
  <si>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</si>
  <si>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</si>
  <si>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</si>
  <si>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</si>
  <si>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919 01 02 00 00 00 0000 000</t>
  </si>
  <si>
    <t>Получение кредитов от кредитных организаций бюджетами городских округов  в валюте Российcкой Федерации</t>
  </si>
  <si>
    <t>919 01 02 00 00 04 0000 710</t>
  </si>
  <si>
    <t>Погашение кредитов, полученных от кредитных организаций бюджетами городских округов  в валюте Российcкой Федерации</t>
  </si>
  <si>
    <t>919 01 02 00 00 04 0000 810</t>
  </si>
  <si>
    <t>Бюджетные кредиты  от других бюджетов бюджетной системы Российской Федерации в валюте  Российской Федерации</t>
  </si>
  <si>
    <t>919 01 03 00 00 00 0000 000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</si>
  <si>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</si>
  <si>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</si>
  <si>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</si>
  <si>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</si>
  <si>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</si>
  <si>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</si>
  <si>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</si>
  <si>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</si>
  <si>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 в валюте Российской Федерации</t>
  </si>
  <si>
    <t xml:space="preserve"> 919 01 06 04 00 00 0000 000</t>
  </si>
  <si>
    <t>Исполнение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</si>
  <si>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</si>
  <si>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919 01 06 05 00 00 0000 000</t>
  </si>
  <si>
    <t>Возврат бюджетных кредитов, предоставленных внутри страны в валюте Российской Федерации</t>
  </si>
  <si>
    <t>919 01 06 05 00 00 0000 600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</si>
  <si>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</si>
  <si>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>919 01 06 05 01 04 0000 640</t>
  </si>
  <si>
    <t xml:space="preserve">Итого источники внутреннего финансирования дефицит бюджета </t>
  </si>
  <si>
    <t>Код классификации 
доходов бюджета</t>
  </si>
  <si>
    <t>000 2 02 03000 00 0000 151</t>
  </si>
  <si>
    <t>Субвенции бюджетам субъектов Российской Федерации и муниципальных образований</t>
  </si>
  <si>
    <t>ПРОЧИЕ НЕНАЛОГОВЫЕ ДОХОДЫ</t>
  </si>
  <si>
    <t>000 1 17 00000 00 0000 000</t>
  </si>
  <si>
    <t>Дотации бюджетам субъектов Российской Федерации на выравнивание бюджетной обеспеченности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</si>
  <si>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</si>
  <si>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</si>
  <si>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</si>
  <si>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</si>
  <si>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</si>
  <si>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000 1 16 03000 00 0000 140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</si>
  <si>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</si>
  <si>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000 2 02 02000 00 0000 151</t>
  </si>
  <si>
    <t>000 2 02 04000 00 0000 151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</si>
  <si>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</si>
  <si>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</si>
  <si>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</si>
  <si>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</si>
  <si>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</si>
  <si>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</si>
  <si>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</si>
  <si>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</si>
  <si>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</si>
  <si>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</si>
  <si>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</si>
  <si>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</si>
  <si>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</si>
  <si>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</si>
  <si>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</si>
  <si>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</si>
  <si>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</si>
  <si>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</si>
  <si>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</si>
  <si>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</si>
  <si>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</si>
  <si>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</si>
  <si>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</si>
  <si>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</si>
  <si>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</si>
  <si>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000 1 16 32000 00 0000 140</t>
  </si>
  <si>
    <t>000 1 16 90000 00 0000 140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</si>
  <si>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</si>
  <si>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</t>
  </si>
  <si>
    <t>Денежные взыскания (штрафы) за нарушение законодательства о налогах и сборах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</si>
  <si>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</si>
  <si>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</si>
  <si>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</si>
  <si>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</si>
  <si>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</si>
  <si>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</si>
  <si>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</si>
  <si>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</si>
  <si>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000 2 02 03999 02 0000 151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</si>
  <si>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</si>
  <si>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</si>
  <si>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</si>
  <si>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000 1 09 00000 00 0000 000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</si>
  <si>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                                                       </t>
  </si>
  <si>
    <t>000 1 17 01000 00 0000 180</t>
  </si>
  <si>
    <t>Невыясненные поступления</t>
  </si>
  <si>
    <t>Доходы от оказания плантых услуг (работ)</t>
  </si>
  <si>
    <t>000 1 13 02000 00 0000 130</t>
  </si>
  <si>
    <t>Доходы от компенсации затрат государства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</si>
  <si>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</si>
  <si>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</si>
  <si>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</si>
  <si>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</si>
  <si>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</si>
  <si>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 xml:space="preserve">000 1 14 02040 04 0000 410 </t>
  </si>
  <si>
    <t>Доходы от реализации имущества, находящегося в собственности городских округов (за 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 реализации основных средств по указанному имуществу</t>
  </si>
  <si>
    <t>-</t>
  </si>
  <si>
    <t>Объем 
средств
по Решению
о бюджете 
на 2013 год, 
в тысячах 
рублей</t>
  </si>
  <si>
    <t>Объем 
средств
по Решению Думы
о бюджете 
на 2013 год, 
в тысячах 
рублей</t>
  </si>
  <si>
    <t>000 2 02 02077 04 0000 151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</si>
  <si>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</si>
  <si>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919 01 06 04 01 04 0000 810</t>
  </si>
  <si>
    <t>000 1 14 01040 04 0000 410</t>
  </si>
  <si>
    <t xml:space="preserve"> Доходы от продажи квартир, находящихся в собственности городских округов</t>
  </si>
  <si>
    <t>000 2 02 03021 04 0000 151</t>
  </si>
  <si>
    <t>Субвенции бюджетам городских округов на ежемесячное денежное вознаграждение заклассное руководство</t>
  </si>
  <si>
    <t>919 01 03 01 00 04 0000 710</t>
  </si>
  <si>
    <t>919 01 03 01 00 04 0000 810</t>
  </si>
  <si>
    <t>Информация об исполнении бюджета городского округа Верхотурский 
по доходам на 01.06.2013 года</t>
  </si>
  <si>
    <t>Исполнение 
на 01.06.2013 
года, 
в тысячах 
рублей</t>
  </si>
  <si>
    <t xml:space="preserve">000 2 02 02145 04 0000 151 </t>
  </si>
  <si>
    <t>Субсидии бюджетам городских округов на модернизацию региональных систем образования</t>
  </si>
  <si>
    <t>Информация об исполнении бюджета городского округа Верхотурский 
по расходам на 01.06.2013 года</t>
  </si>
  <si>
    <t>Информация об исполнении бюджета городского округа Верхотурский 
по источникам финансирования дефицита бюджета на 01.06.2013 года</t>
  </si>
  <si>
    <t>Информация  об объеме просроченной кредиторской задолженности по городскому округу Верхотурский 
 (бюджетная деятельность) на 01.06.2013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</si>
</sst>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#,##0.0"/>
    <numFmt numFmtId="169" formatCode="0.0%"/>
    <numFmt numFmtId="170" formatCode="0.0"/>
  </numFmts>
  <fonts count="3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right" vertical="top" shrinkToFit="1"/>
    </xf>
    <xf numFmtId="10" fontId="2" fillId="6" borderId="10" xfId="0" applyNumberFormat="1" applyFont="1" applyFill="1" applyBorder="1" applyAlignment="1">
      <alignment horizontal="right" vertical="top" shrinkToFit="1"/>
    </xf>
    <xf numFmtId="4" fontId="2" fillId="22" borderId="11" xfId="0" applyNumberFormat="1" applyFont="1" applyFill="1" applyBorder="1" applyAlignment="1">
      <alignment horizontal="right" vertical="top" shrinkToFit="1"/>
    </xf>
    <xf numFmtId="10" fontId="2" fillId="22" borderId="11" xfId="0" applyNumberFormat="1" applyFont="1" applyFill="1" applyBorder="1" applyAlignment="1">
      <alignment horizontal="right" vertical="top" shrinkToFit="1"/>
    </xf>
    <xf numFmtId="0" fontId="0" fillId="24" borderId="0" xfId="0" applyFill="1" applyAlignment="1">
      <alignment horizontal="left" wrapText="1"/>
    </xf>
    <xf numFmtId="0" fontId="22" fillId="0" borderId="10" xfId="0" applyFont="1" applyFill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3" fillId="0" borderId="10" xfId="0" applyNumberFormat="1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 vertical="top" shrinkToFit="1"/>
    </xf>
    <xf numFmtId="0" fontId="23" fillId="24" borderId="10" xfId="0" applyFont="1" applyFill="1" applyBorder="1" applyAlignment="1">
      <alignment vertical="top" wrapText="1"/>
    </xf>
    <xf numFmtId="49" fontId="26" fillId="24" borderId="10" xfId="0" applyNumberFormat="1" applyFont="1" applyFill="1" applyBorder="1" applyAlignment="1">
      <alignment horizontal="center" vertical="top" shrinkToFit="1"/>
    </xf>
    <xf numFmtId="0" fontId="26" fillId="24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wrapText="1"/>
    </xf>
    <xf numFmtId="170" fontId="31" fillId="0" borderId="10" xfId="0" applyNumberFormat="1" applyFont="1" applyBorder="1" applyAlignment="1">
      <alignment horizontal="right" wrapText="1"/>
    </xf>
    <xf numFmtId="0" fontId="30" fillId="25" borderId="10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wrapText="1"/>
    </xf>
    <xf numFmtId="170" fontId="30" fillId="0" borderId="10" xfId="0" applyNumberFormat="1" applyFont="1" applyBorder="1" applyAlignment="1">
      <alignment horizontal="right" wrapText="1"/>
    </xf>
    <xf numFmtId="170" fontId="31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wrapText="1"/>
    </xf>
    <xf numFmtId="170" fontId="29" fillId="0" borderId="10" xfId="0" applyNumberFormat="1" applyFont="1" applyBorder="1" applyAlignment="1">
      <alignment horizontal="right" wrapText="1"/>
    </xf>
    <xf numFmtId="170" fontId="30" fillId="0" borderId="10" xfId="0" applyNumberFormat="1" applyFont="1" applyBorder="1" applyAlignment="1">
      <alignment/>
    </xf>
    <xf numFmtId="170" fontId="31" fillId="0" borderId="10" xfId="0" applyNumberFormat="1" applyFont="1" applyBorder="1" applyAlignment="1">
      <alignment/>
    </xf>
    <xf numFmtId="0" fontId="24" fillId="0" borderId="0" xfId="0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/>
    </xf>
    <xf numFmtId="0" fontId="24" fillId="0" borderId="10" xfId="0" applyNumberFormat="1" applyFont="1" applyBorder="1" applyAlignment="1">
      <alignment horizontal="left" vertical="top" wrapText="1"/>
    </xf>
    <xf numFmtId="168" fontId="24" fillId="0" borderId="10" xfId="0" applyNumberFormat="1" applyFont="1" applyFill="1" applyBorder="1" applyAlignment="1">
      <alignment horizontal="right" wrapText="1"/>
    </xf>
    <xf numFmtId="170" fontId="24" fillId="0" borderId="10" xfId="0" applyNumberFormat="1" applyFont="1" applyFill="1" applyBorder="1" applyAlignment="1">
      <alignment horizontal="right"/>
    </xf>
    <xf numFmtId="1" fontId="24" fillId="0" borderId="10" xfId="0" applyNumberFormat="1" applyFont="1" applyFill="1" applyBorder="1" applyAlignment="1">
      <alignment horizontal="center" vertical="top"/>
    </xf>
    <xf numFmtId="168" fontId="24" fillId="0" borderId="10" xfId="0" applyNumberFormat="1" applyFont="1" applyFill="1" applyBorder="1" applyAlignment="1">
      <alignment/>
    </xf>
    <xf numFmtId="0" fontId="24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left" vertical="top"/>
    </xf>
    <xf numFmtId="0" fontId="34" fillId="0" borderId="10" xfId="0" applyNumberFormat="1" applyFont="1" applyBorder="1" applyAlignment="1">
      <alignment horizontal="left" vertical="top" wrapText="1"/>
    </xf>
    <xf numFmtId="168" fontId="34" fillId="0" borderId="10" xfId="0" applyNumberFormat="1" applyFont="1" applyFill="1" applyBorder="1" applyAlignment="1">
      <alignment/>
    </xf>
    <xf numFmtId="170" fontId="34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68" fontId="2" fillId="25" borderId="10" xfId="0" applyNumberFormat="1" applyFont="1" applyFill="1" applyBorder="1" applyAlignment="1">
      <alignment horizontal="right" vertical="top" shrinkToFit="1"/>
    </xf>
    <xf numFmtId="168" fontId="0" fillId="25" borderId="10" xfId="0" applyNumberFormat="1" applyFont="1" applyFill="1" applyBorder="1" applyAlignment="1">
      <alignment horizontal="right" vertical="top" shrinkToFit="1"/>
    </xf>
    <xf numFmtId="168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22" fillId="0" borderId="0" xfId="0" applyFont="1" applyAlignment="1">
      <alignment wrapText="1"/>
    </xf>
    <xf numFmtId="2" fontId="2" fillId="25" borderId="10" xfId="0" applyNumberFormat="1" applyFont="1" applyFill="1" applyBorder="1" applyAlignment="1">
      <alignment horizontal="right" vertical="top" shrinkToFit="1"/>
    </xf>
    <xf numFmtId="2" fontId="0" fillId="25" borderId="10" xfId="0" applyNumberFormat="1" applyFont="1" applyFill="1" applyBorder="1" applyAlignment="1">
      <alignment horizontal="right" vertical="top" shrinkToFit="1"/>
    </xf>
    <xf numFmtId="168" fontId="0" fillId="0" borderId="10" xfId="0" applyNumberFormat="1" applyFont="1" applyFill="1" applyBorder="1" applyAlignment="1">
      <alignment horizontal="right" vertical="top" shrinkToFit="1"/>
    </xf>
    <xf numFmtId="0" fontId="31" fillId="0" borderId="10" xfId="0" applyFont="1" applyBorder="1" applyAlignment="1">
      <alignment horizontal="center"/>
    </xf>
    <xf numFmtId="0" fontId="25" fillId="0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left" wrapText="1"/>
    </xf>
    <xf numFmtId="0" fontId="23" fillId="24" borderId="14" xfId="0" applyFont="1" applyFill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0" fillId="24" borderId="12" xfId="0" applyFill="1" applyBorder="1" applyAlignment="1">
      <alignment horizontal="right"/>
    </xf>
    <xf numFmtId="0" fontId="22" fillId="24" borderId="12" xfId="0" applyFont="1" applyFill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top" wrapText="1"/>
    </xf>
    <xf numFmtId="0" fontId="22" fillId="0" borderId="17" xfId="0" applyFont="1" applyBorder="1" applyAlignment="1">
      <alignment vertical="top"/>
    </xf>
    <xf numFmtId="0" fontId="31" fillId="0" borderId="17" xfId="0" applyFont="1" applyBorder="1" applyAlignment="1">
      <alignment vertical="top"/>
    </xf>
    <xf numFmtId="0" fontId="29" fillId="0" borderId="13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zoomScalePageLayoutView="0" workbookViewId="0" topLeftCell="A1">
      <selection activeCell="I55" sqref="I55"/>
    </sheetView>
  </sheetViews>
  <sheetFormatPr defaultColWidth="9.00390625" defaultRowHeight="12.75"/>
  <cols>
    <col min="1" max="1" width="6.125" style="0" customWidth="1"/>
    <col min="2" max="2" width="21.875" style="0" customWidth="1"/>
    <col min="3" max="3" width="37.625" style="0" customWidth="1"/>
    <col min="4" max="4" width="11.25390625" style="0" customWidth="1"/>
    <col min="5" max="5" width="11.75390625" style="0" customWidth="1"/>
    <col min="6" max="6" width="10.00390625" style="0" customWidth="1"/>
  </cols>
  <sheetData>
    <row r="2" spans="1:6" ht="35.25" customHeight="1">
      <c r="A2" s="79" t="s">
        <v>257</v>
      </c>
      <c r="B2" s="79"/>
      <c r="C2" s="79"/>
      <c r="D2" s="79"/>
      <c r="E2" s="79"/>
      <c r="F2" s="79"/>
    </row>
    <row r="3" spans="1:6" ht="12.75">
      <c r="A3" s="47"/>
      <c r="B3" s="47"/>
      <c r="C3" s="47"/>
      <c r="D3" s="47"/>
      <c r="E3" s="47"/>
      <c r="F3" s="47"/>
    </row>
    <row r="4" spans="1:6" ht="148.5" customHeight="1">
      <c r="A4" s="48" t="s">
        <v>139</v>
      </c>
      <c r="B4" s="48" t="s">
        <v>174</v>
      </c>
      <c r="C4" s="49" t="s">
        <v>184</v>
      </c>
      <c r="D4" s="50" t="s">
        <v>247</v>
      </c>
      <c r="E4" s="51" t="s">
        <v>258</v>
      </c>
      <c r="F4" s="10" t="s">
        <v>140</v>
      </c>
    </row>
    <row r="5" spans="1:6" ht="14.25">
      <c r="A5" s="64" t="s">
        <v>143</v>
      </c>
      <c r="B5" s="65" t="s">
        <v>194</v>
      </c>
      <c r="C5" s="66" t="s">
        <v>192</v>
      </c>
      <c r="D5" s="67">
        <v>4</v>
      </c>
      <c r="E5" s="68">
        <v>5</v>
      </c>
      <c r="F5" s="69">
        <v>6</v>
      </c>
    </row>
    <row r="6" spans="1:6" ht="12.75">
      <c r="A6" s="52" t="s">
        <v>143</v>
      </c>
      <c r="B6" s="53" t="s">
        <v>220</v>
      </c>
      <c r="C6" s="54" t="s">
        <v>219</v>
      </c>
      <c r="D6" s="55">
        <f>D7+D9+D12+D15+D18+D19+D23+D25+D28+D32+D39</f>
        <v>188590.19999999998</v>
      </c>
      <c r="E6" s="55">
        <f>E7+E9+E12+E15+E18+E19+E23+E25+E28+E32+E39</f>
        <v>65109.100000000006</v>
      </c>
      <c r="F6" s="56">
        <f>IF(D6=0,"-",IF(E6/D6*100&gt;110,"свыше 100",ROUND((E6/D6*100),1)))</f>
        <v>34.5</v>
      </c>
    </row>
    <row r="7" spans="1:6" ht="12.75">
      <c r="A7" s="57">
        <f>A6+1</f>
        <v>2</v>
      </c>
      <c r="B7" s="53" t="s">
        <v>199</v>
      </c>
      <c r="C7" s="54" t="s">
        <v>198</v>
      </c>
      <c r="D7" s="55">
        <f>SUM(D8)</f>
        <v>140895.7</v>
      </c>
      <c r="E7" s="55">
        <f>SUM(E8)</f>
        <v>49501.7</v>
      </c>
      <c r="F7" s="56">
        <f aca="true" t="shared" si="0" ref="F7:F60">IF(D7=0,"-",IF(E7/D7*100&gt;110,"свыше 100",ROUND((E7/D7*100),1)))</f>
        <v>35.1</v>
      </c>
    </row>
    <row r="8" spans="1:6" ht="12.75">
      <c r="A8" s="57">
        <v>3</v>
      </c>
      <c r="B8" s="53" t="s">
        <v>180</v>
      </c>
      <c r="C8" s="54" t="s">
        <v>217</v>
      </c>
      <c r="D8" s="55">
        <v>140895.7</v>
      </c>
      <c r="E8" s="55">
        <v>49501.7</v>
      </c>
      <c r="F8" s="56">
        <f t="shared" si="0"/>
        <v>35.1</v>
      </c>
    </row>
    <row r="9" spans="1:6" ht="12.75">
      <c r="A9" s="57">
        <v>4</v>
      </c>
      <c r="B9" s="53" t="s">
        <v>181</v>
      </c>
      <c r="C9" s="54" t="s">
        <v>196</v>
      </c>
      <c r="D9" s="55">
        <f>D10+D11</f>
        <v>8782</v>
      </c>
      <c r="E9" s="55">
        <f>E10+E11</f>
        <v>3744.7</v>
      </c>
      <c r="F9" s="56">
        <f t="shared" si="0"/>
        <v>42.6</v>
      </c>
    </row>
    <row r="10" spans="1:6" ht="25.5">
      <c r="A10" s="57">
        <f>A9+1</f>
        <v>5</v>
      </c>
      <c r="B10" s="53" t="s">
        <v>2</v>
      </c>
      <c r="C10" s="54" t="s">
        <v>3</v>
      </c>
      <c r="D10" s="55">
        <v>8759</v>
      </c>
      <c r="E10" s="55">
        <v>3663.2</v>
      </c>
      <c r="F10" s="56">
        <f t="shared" si="0"/>
        <v>41.8</v>
      </c>
    </row>
    <row r="11" spans="1:6" ht="12.75">
      <c r="A11" s="57">
        <f>A10+1</f>
        <v>6</v>
      </c>
      <c r="B11" s="53" t="s">
        <v>4</v>
      </c>
      <c r="C11" s="54" t="s">
        <v>221</v>
      </c>
      <c r="D11" s="55">
        <v>23</v>
      </c>
      <c r="E11" s="55">
        <v>81.5</v>
      </c>
      <c r="F11" s="56" t="str">
        <f t="shared" si="0"/>
        <v>свыше 100</v>
      </c>
    </row>
    <row r="12" spans="1:6" ht="12.75">
      <c r="A12" s="57">
        <f>A11+1</f>
        <v>7</v>
      </c>
      <c r="B12" s="53" t="s">
        <v>182</v>
      </c>
      <c r="C12" s="54" t="s">
        <v>197</v>
      </c>
      <c r="D12" s="55">
        <f>D13+D14</f>
        <v>7157</v>
      </c>
      <c r="E12" s="55">
        <f>E13+E14</f>
        <v>1764.8</v>
      </c>
      <c r="F12" s="56">
        <f t="shared" si="0"/>
        <v>24.7</v>
      </c>
    </row>
    <row r="13" spans="1:6" ht="12.75">
      <c r="A13" s="57">
        <f>A12+1</f>
        <v>8</v>
      </c>
      <c r="B13" s="53" t="s">
        <v>5</v>
      </c>
      <c r="C13" s="54" t="s">
        <v>6</v>
      </c>
      <c r="D13" s="55">
        <v>1650</v>
      </c>
      <c r="E13" s="55">
        <v>79.3</v>
      </c>
      <c r="F13" s="56">
        <f t="shared" si="0"/>
        <v>4.8</v>
      </c>
    </row>
    <row r="14" spans="1:6" ht="12.75">
      <c r="A14" s="57">
        <f>A13+1</f>
        <v>9</v>
      </c>
      <c r="B14" s="53" t="s">
        <v>7</v>
      </c>
      <c r="C14" s="54" t="s">
        <v>8</v>
      </c>
      <c r="D14" s="55">
        <v>5507</v>
      </c>
      <c r="E14" s="55">
        <v>1685.5</v>
      </c>
      <c r="F14" s="56">
        <f t="shared" si="0"/>
        <v>30.6</v>
      </c>
    </row>
    <row r="15" spans="1:6" ht="12.75">
      <c r="A15" s="57">
        <v>10</v>
      </c>
      <c r="B15" s="53" t="s">
        <v>201</v>
      </c>
      <c r="C15" s="54" t="s">
        <v>200</v>
      </c>
      <c r="D15" s="55">
        <f>D16+D17</f>
        <v>413</v>
      </c>
      <c r="E15" s="55">
        <f>E16+E17</f>
        <v>192.8</v>
      </c>
      <c r="F15" s="56">
        <f t="shared" si="0"/>
        <v>46.7</v>
      </c>
    </row>
    <row r="16" spans="1:6" ht="38.25">
      <c r="A16" s="57">
        <f>A15+1</f>
        <v>11</v>
      </c>
      <c r="B16" s="53" t="s">
        <v>9</v>
      </c>
      <c r="C16" s="54" t="s">
        <v>10</v>
      </c>
      <c r="D16" s="55">
        <v>392</v>
      </c>
      <c r="E16" s="55">
        <v>192.8</v>
      </c>
      <c r="F16" s="56">
        <f t="shared" si="0"/>
        <v>49.2</v>
      </c>
    </row>
    <row r="17" spans="1:6" ht="51">
      <c r="A17" s="57">
        <f>A16+1</f>
        <v>12</v>
      </c>
      <c r="B17" s="53" t="s">
        <v>202</v>
      </c>
      <c r="C17" s="54" t="s">
        <v>203</v>
      </c>
      <c r="D17" s="55">
        <v>21</v>
      </c>
      <c r="E17" s="55">
        <v>0</v>
      </c>
      <c r="F17" s="56">
        <f t="shared" si="0"/>
        <v>0</v>
      </c>
    </row>
    <row r="18" spans="1:6" ht="43.5" customHeight="1">
      <c r="A18" s="57">
        <f>A17+1</f>
        <v>13</v>
      </c>
      <c r="B18" s="53" t="s">
        <v>231</v>
      </c>
      <c r="C18" s="54" t="s">
        <v>232</v>
      </c>
      <c r="D18" s="55">
        <v>13.9</v>
      </c>
      <c r="E18" s="55">
        <v>10.9</v>
      </c>
      <c r="F18" s="56">
        <f t="shared" si="0"/>
        <v>78.4</v>
      </c>
    </row>
    <row r="19" spans="1:6" ht="52.5" customHeight="1">
      <c r="A19" s="57">
        <f>A18+1</f>
        <v>14</v>
      </c>
      <c r="B19" s="53" t="s">
        <v>204</v>
      </c>
      <c r="C19" s="54" t="s">
        <v>205</v>
      </c>
      <c r="D19" s="55">
        <f>SUM(D20:D22)</f>
        <v>9559.4</v>
      </c>
      <c r="E19" s="55">
        <f>SUM(E20:E22)</f>
        <v>2385.3</v>
      </c>
      <c r="F19" s="56">
        <f t="shared" si="0"/>
        <v>25</v>
      </c>
    </row>
    <row r="20" spans="1:6" ht="80.25" customHeight="1">
      <c r="A20" s="57">
        <v>15</v>
      </c>
      <c r="B20" s="53" t="s">
        <v>11</v>
      </c>
      <c r="C20" s="54" t="s">
        <v>12</v>
      </c>
      <c r="D20" s="55">
        <v>2754</v>
      </c>
      <c r="E20" s="55">
        <v>1210.8</v>
      </c>
      <c r="F20" s="56">
        <f t="shared" si="0"/>
        <v>44</v>
      </c>
    </row>
    <row r="21" spans="1:6" ht="91.5" customHeight="1">
      <c r="A21" s="57">
        <v>16</v>
      </c>
      <c r="B21" s="53" t="s">
        <v>13</v>
      </c>
      <c r="C21" s="54" t="s">
        <v>14</v>
      </c>
      <c r="D21" s="55">
        <v>1.9</v>
      </c>
      <c r="E21" s="55">
        <v>3.8</v>
      </c>
      <c r="F21" s="56" t="str">
        <f t="shared" si="0"/>
        <v>свыше 100</v>
      </c>
    </row>
    <row r="22" spans="1:6" ht="103.5" customHeight="1">
      <c r="A22" s="57">
        <v>17</v>
      </c>
      <c r="B22" s="53" t="s">
        <v>15</v>
      </c>
      <c r="C22" s="54" t="s">
        <v>16</v>
      </c>
      <c r="D22" s="55">
        <v>6803.5</v>
      </c>
      <c r="E22" s="55">
        <v>1170.7</v>
      </c>
      <c r="F22" s="56">
        <f t="shared" si="0"/>
        <v>17.2</v>
      </c>
    </row>
    <row r="23" spans="1:6" ht="25.5">
      <c r="A23" s="57">
        <v>18</v>
      </c>
      <c r="B23" s="53" t="s">
        <v>207</v>
      </c>
      <c r="C23" s="54" t="s">
        <v>206</v>
      </c>
      <c r="D23" s="55">
        <f>SUM(D24)</f>
        <v>112</v>
      </c>
      <c r="E23" s="55">
        <f>SUM(E24)</f>
        <v>11.4</v>
      </c>
      <c r="F23" s="56">
        <f t="shared" si="0"/>
        <v>10.2</v>
      </c>
    </row>
    <row r="24" spans="1:6" ht="25.5">
      <c r="A24" s="57">
        <f>A23+1</f>
        <v>19</v>
      </c>
      <c r="B24" s="53" t="s">
        <v>183</v>
      </c>
      <c r="C24" s="54" t="s">
        <v>226</v>
      </c>
      <c r="D24" s="55">
        <v>112</v>
      </c>
      <c r="E24" s="55">
        <v>11.4</v>
      </c>
      <c r="F24" s="56">
        <f t="shared" si="0"/>
        <v>10.2</v>
      </c>
    </row>
    <row r="25" spans="1:6" ht="38.25">
      <c r="A25" s="57">
        <v>20</v>
      </c>
      <c r="B25" s="53" t="s">
        <v>208</v>
      </c>
      <c r="C25" s="54" t="s">
        <v>17</v>
      </c>
      <c r="D25" s="55">
        <f>SUM(D26:D27)</f>
        <v>15552</v>
      </c>
      <c r="E25" s="55">
        <f>SUM(E26:E27)</f>
        <v>6386.8</v>
      </c>
      <c r="F25" s="56">
        <f t="shared" si="0"/>
        <v>41.1</v>
      </c>
    </row>
    <row r="26" spans="1:6" ht="16.5" customHeight="1">
      <c r="A26" s="57">
        <v>21</v>
      </c>
      <c r="B26" s="53" t="s">
        <v>242</v>
      </c>
      <c r="C26" s="54" t="s">
        <v>235</v>
      </c>
      <c r="D26" s="55">
        <v>15550</v>
      </c>
      <c r="E26" s="55">
        <v>6386.8</v>
      </c>
      <c r="F26" s="56">
        <f t="shared" si="0"/>
        <v>41.1</v>
      </c>
    </row>
    <row r="27" spans="1:6" ht="13.5" customHeight="1">
      <c r="A27" s="57">
        <v>22</v>
      </c>
      <c r="B27" s="53" t="s">
        <v>236</v>
      </c>
      <c r="C27" s="54" t="s">
        <v>237</v>
      </c>
      <c r="D27" s="55">
        <v>2</v>
      </c>
      <c r="E27" s="55">
        <v>0</v>
      </c>
      <c r="F27" s="56">
        <f t="shared" si="0"/>
        <v>0</v>
      </c>
    </row>
    <row r="28" spans="1:6" ht="27" customHeight="1">
      <c r="A28" s="57">
        <v>23</v>
      </c>
      <c r="B28" s="53" t="s">
        <v>210</v>
      </c>
      <c r="C28" s="54" t="s">
        <v>209</v>
      </c>
      <c r="D28" s="55">
        <f>SUM(D29:D31)</f>
        <v>4760.9</v>
      </c>
      <c r="E28" s="55">
        <f>SUM(E29:E31)</f>
        <v>744.1</v>
      </c>
      <c r="F28" s="56">
        <f t="shared" si="0"/>
        <v>15.6</v>
      </c>
    </row>
    <row r="29" spans="1:6" ht="27" customHeight="1">
      <c r="A29" s="57">
        <v>24</v>
      </c>
      <c r="B29" s="53" t="s">
        <v>251</v>
      </c>
      <c r="C29" s="54" t="s">
        <v>252</v>
      </c>
      <c r="D29" s="55">
        <v>36.6</v>
      </c>
      <c r="E29" s="55">
        <v>0</v>
      </c>
      <c r="F29" s="56">
        <f t="shared" si="0"/>
        <v>0</v>
      </c>
    </row>
    <row r="30" spans="1:6" ht="102" customHeight="1">
      <c r="A30" s="57">
        <v>25</v>
      </c>
      <c r="B30" s="53" t="s">
        <v>243</v>
      </c>
      <c r="C30" s="54" t="s">
        <v>244</v>
      </c>
      <c r="D30" s="55">
        <v>3882.3</v>
      </c>
      <c r="E30" s="55">
        <v>26.4</v>
      </c>
      <c r="F30" s="56">
        <f t="shared" si="0"/>
        <v>0.7</v>
      </c>
    </row>
    <row r="31" spans="1:6" ht="63.75" customHeight="1">
      <c r="A31" s="57">
        <v>26</v>
      </c>
      <c r="B31" s="53" t="s">
        <v>211</v>
      </c>
      <c r="C31" s="54" t="s">
        <v>186</v>
      </c>
      <c r="D31" s="55">
        <v>842</v>
      </c>
      <c r="E31" s="55">
        <v>717.7</v>
      </c>
      <c r="F31" s="56">
        <f t="shared" si="0"/>
        <v>85.2</v>
      </c>
    </row>
    <row r="32" spans="1:6" ht="25.5">
      <c r="A32" s="57">
        <v>27</v>
      </c>
      <c r="B32" s="53" t="s">
        <v>213</v>
      </c>
      <c r="C32" s="54" t="s">
        <v>212</v>
      </c>
      <c r="D32" s="55">
        <f>SUM(D33:D38)</f>
        <v>1344.3</v>
      </c>
      <c r="E32" s="55">
        <f>SUM(E33:E38)</f>
        <v>366.6</v>
      </c>
      <c r="F32" s="56">
        <f t="shared" si="0"/>
        <v>27.3</v>
      </c>
    </row>
    <row r="33" spans="1:6" ht="29.25" customHeight="1">
      <c r="A33" s="57">
        <v>28</v>
      </c>
      <c r="B33" s="53" t="s">
        <v>185</v>
      </c>
      <c r="C33" s="54" t="s">
        <v>218</v>
      </c>
      <c r="D33" s="55">
        <v>0</v>
      </c>
      <c r="E33" s="55">
        <v>0</v>
      </c>
      <c r="F33" s="56" t="str">
        <f t="shared" si="0"/>
        <v>-</v>
      </c>
    </row>
    <row r="34" spans="1:6" ht="78.75" customHeight="1">
      <c r="A34" s="57">
        <f>A33+1</f>
        <v>29</v>
      </c>
      <c r="B34" s="53" t="s">
        <v>18</v>
      </c>
      <c r="C34" s="54" t="s">
        <v>19</v>
      </c>
      <c r="D34" s="55">
        <v>3</v>
      </c>
      <c r="E34" s="55">
        <v>0</v>
      </c>
      <c r="F34" s="56">
        <f t="shared" si="0"/>
        <v>0</v>
      </c>
    </row>
    <row r="35" spans="1:6" ht="27.75" customHeight="1">
      <c r="A35" s="57">
        <v>30</v>
      </c>
      <c r="B35" s="53" t="s">
        <v>20</v>
      </c>
      <c r="C35" s="54" t="s">
        <v>21</v>
      </c>
      <c r="D35" s="55">
        <v>66</v>
      </c>
      <c r="E35" s="55">
        <v>2.1</v>
      </c>
      <c r="F35" s="56">
        <f t="shared" si="0"/>
        <v>3.2</v>
      </c>
    </row>
    <row r="36" spans="1:6" ht="68.25" customHeight="1">
      <c r="A36" s="57">
        <v>31</v>
      </c>
      <c r="B36" s="53" t="s">
        <v>22</v>
      </c>
      <c r="C36" s="54" t="s">
        <v>23</v>
      </c>
      <c r="D36" s="55">
        <v>420</v>
      </c>
      <c r="E36" s="55">
        <v>156.3</v>
      </c>
      <c r="F36" s="56">
        <f t="shared" si="0"/>
        <v>37.2</v>
      </c>
    </row>
    <row r="37" spans="1:6" ht="51">
      <c r="A37" s="57">
        <v>32</v>
      </c>
      <c r="B37" s="53" t="s">
        <v>214</v>
      </c>
      <c r="C37" s="54" t="s">
        <v>189</v>
      </c>
      <c r="D37" s="55">
        <v>447</v>
      </c>
      <c r="E37" s="55">
        <v>54.6</v>
      </c>
      <c r="F37" s="56">
        <f t="shared" si="0"/>
        <v>12.2</v>
      </c>
    </row>
    <row r="38" spans="1:6" ht="38.25">
      <c r="A38" s="57">
        <v>33</v>
      </c>
      <c r="B38" s="53" t="s">
        <v>215</v>
      </c>
      <c r="C38" s="54" t="s">
        <v>216</v>
      </c>
      <c r="D38" s="55">
        <v>408.3</v>
      </c>
      <c r="E38" s="55">
        <v>153.6</v>
      </c>
      <c r="F38" s="56">
        <f t="shared" si="0"/>
        <v>37.6</v>
      </c>
    </row>
    <row r="39" spans="1:6" ht="12.75">
      <c r="A39" s="57">
        <v>34</v>
      </c>
      <c r="B39" s="53" t="s">
        <v>178</v>
      </c>
      <c r="C39" s="54" t="s">
        <v>177</v>
      </c>
      <c r="D39" s="55">
        <f>SUM(D40)</f>
        <v>0</v>
      </c>
      <c r="E39" s="55">
        <f>SUM(E40)</f>
        <v>0</v>
      </c>
      <c r="F39" s="56" t="str">
        <f t="shared" si="0"/>
        <v>-</v>
      </c>
    </row>
    <row r="40" spans="1:6" ht="12.75">
      <c r="A40" s="57">
        <v>35</v>
      </c>
      <c r="B40" s="53" t="s">
        <v>233</v>
      </c>
      <c r="C40" s="54" t="s">
        <v>234</v>
      </c>
      <c r="D40" s="55">
        <v>0</v>
      </c>
      <c r="E40" s="55">
        <v>0</v>
      </c>
      <c r="F40" s="56" t="str">
        <f t="shared" si="0"/>
        <v>-</v>
      </c>
    </row>
    <row r="41" spans="1:6" ht="12.75">
      <c r="A41" s="57">
        <v>36</v>
      </c>
      <c r="B41" s="53" t="s">
        <v>223</v>
      </c>
      <c r="C41" s="54" t="s">
        <v>222</v>
      </c>
      <c r="D41" s="55">
        <f>D42+D58</f>
        <v>246074.9</v>
      </c>
      <c r="E41" s="55">
        <f>E42+E58</f>
        <v>133856.4</v>
      </c>
      <c r="F41" s="56">
        <f t="shared" si="0"/>
        <v>54.4</v>
      </c>
    </row>
    <row r="42" spans="1:6" ht="38.25">
      <c r="A42" s="57">
        <v>37</v>
      </c>
      <c r="B42" s="53" t="s">
        <v>228</v>
      </c>
      <c r="C42" s="54" t="s">
        <v>229</v>
      </c>
      <c r="D42" s="55">
        <f>D43+D45+D49+D56</f>
        <v>242942.5</v>
      </c>
      <c r="E42" s="55">
        <f>E43+E45+E49+E56</f>
        <v>135795.6</v>
      </c>
      <c r="F42" s="56">
        <f t="shared" si="0"/>
        <v>55.9</v>
      </c>
    </row>
    <row r="43" spans="1:6" ht="27.75" customHeight="1">
      <c r="A43" s="57">
        <v>38</v>
      </c>
      <c r="B43" s="53" t="s">
        <v>230</v>
      </c>
      <c r="C43" s="54" t="s">
        <v>24</v>
      </c>
      <c r="D43" s="55">
        <f>SUM(D44)</f>
        <v>28929</v>
      </c>
      <c r="E43" s="55">
        <f>SUM(E44)</f>
        <v>12055</v>
      </c>
      <c r="F43" s="56">
        <f t="shared" si="0"/>
        <v>41.7</v>
      </c>
    </row>
    <row r="44" spans="1:6" ht="39.75" customHeight="1">
      <c r="A44" s="57">
        <v>39</v>
      </c>
      <c r="B44" s="53" t="s">
        <v>25</v>
      </c>
      <c r="C44" s="54" t="s">
        <v>179</v>
      </c>
      <c r="D44" s="55">
        <v>28929</v>
      </c>
      <c r="E44" s="55">
        <v>12055</v>
      </c>
      <c r="F44" s="56">
        <f t="shared" si="0"/>
        <v>41.7</v>
      </c>
    </row>
    <row r="45" spans="1:6" ht="39.75" customHeight="1">
      <c r="A45" s="57">
        <v>40</v>
      </c>
      <c r="B45" s="53" t="s">
        <v>187</v>
      </c>
      <c r="C45" s="54" t="s">
        <v>190</v>
      </c>
      <c r="D45" s="55">
        <f>SUM(D46:D48)</f>
        <v>57153.9</v>
      </c>
      <c r="E45" s="55">
        <f>SUM(E46:E48)</f>
        <v>29219.4</v>
      </c>
      <c r="F45" s="56">
        <f t="shared" si="0"/>
        <v>51.1</v>
      </c>
    </row>
    <row r="46" spans="1:6" ht="51" customHeight="1">
      <c r="A46" s="57">
        <v>41</v>
      </c>
      <c r="B46" s="53" t="s">
        <v>248</v>
      </c>
      <c r="C46" s="54" t="s">
        <v>249</v>
      </c>
      <c r="D46" s="55">
        <v>27405.5</v>
      </c>
      <c r="E46" s="55">
        <v>9870.3</v>
      </c>
      <c r="F46" s="56">
        <f t="shared" si="0"/>
        <v>36</v>
      </c>
    </row>
    <row r="47" spans="1:6" ht="38.25">
      <c r="A47" s="57">
        <v>42</v>
      </c>
      <c r="B47" s="53" t="s">
        <v>259</v>
      </c>
      <c r="C47" s="54" t="s">
        <v>260</v>
      </c>
      <c r="D47" s="55">
        <v>0</v>
      </c>
      <c r="E47" s="55">
        <v>4644.9</v>
      </c>
      <c r="F47" s="56" t="str">
        <f t="shared" si="0"/>
        <v>-</v>
      </c>
    </row>
    <row r="48" spans="1:6" ht="25.5">
      <c r="A48" s="57">
        <v>43</v>
      </c>
      <c r="B48" s="53" t="s">
        <v>26</v>
      </c>
      <c r="C48" s="54" t="s">
        <v>27</v>
      </c>
      <c r="D48" s="55">
        <v>29748.4</v>
      </c>
      <c r="E48" s="55">
        <v>14704.2</v>
      </c>
      <c r="F48" s="56">
        <f t="shared" si="0"/>
        <v>49.4</v>
      </c>
    </row>
    <row r="49" spans="1:6" ht="27.75" customHeight="1">
      <c r="A49" s="57">
        <v>44</v>
      </c>
      <c r="B49" s="53" t="s">
        <v>175</v>
      </c>
      <c r="C49" s="54" t="s">
        <v>176</v>
      </c>
      <c r="D49" s="55">
        <f>SUM(D50:D55)</f>
        <v>141051.2</v>
      </c>
      <c r="E49" s="55">
        <f>SUM(E50:E55)</f>
        <v>78042.8</v>
      </c>
      <c r="F49" s="56">
        <f t="shared" si="0"/>
        <v>55.3</v>
      </c>
    </row>
    <row r="50" spans="1:6" ht="38.25" customHeight="1">
      <c r="A50" s="57">
        <v>45</v>
      </c>
      <c r="B50" s="53" t="s">
        <v>28</v>
      </c>
      <c r="C50" s="54" t="s">
        <v>29</v>
      </c>
      <c r="D50" s="58">
        <v>6274.2</v>
      </c>
      <c r="E50" s="58">
        <v>2948.5</v>
      </c>
      <c r="F50" s="56">
        <f t="shared" si="0"/>
        <v>47</v>
      </c>
    </row>
    <row r="51" spans="1:6" ht="51">
      <c r="A51" s="57">
        <v>46</v>
      </c>
      <c r="B51" s="53" t="s">
        <v>30</v>
      </c>
      <c r="C51" s="54" t="s">
        <v>31</v>
      </c>
      <c r="D51" s="58">
        <v>668.3</v>
      </c>
      <c r="E51" s="58">
        <v>668.3</v>
      </c>
      <c r="F51" s="56">
        <f t="shared" si="0"/>
        <v>100</v>
      </c>
    </row>
    <row r="52" spans="1:6" ht="38.25">
      <c r="A52" s="57">
        <v>47</v>
      </c>
      <c r="B52" s="53" t="s">
        <v>253</v>
      </c>
      <c r="C52" s="54" t="s">
        <v>254</v>
      </c>
      <c r="D52" s="58">
        <v>866</v>
      </c>
      <c r="E52" s="58">
        <v>649.5</v>
      </c>
      <c r="F52" s="56">
        <f t="shared" si="0"/>
        <v>75</v>
      </c>
    </row>
    <row r="53" spans="1:6" ht="51">
      <c r="A53" s="57">
        <v>48</v>
      </c>
      <c r="B53" s="53" t="s">
        <v>32</v>
      </c>
      <c r="C53" s="54" t="s">
        <v>33</v>
      </c>
      <c r="D53" s="58">
        <v>1122</v>
      </c>
      <c r="E53" s="58">
        <v>412.2</v>
      </c>
      <c r="F53" s="56">
        <f t="shared" si="0"/>
        <v>36.7</v>
      </c>
    </row>
    <row r="54" spans="1:6" ht="40.5" customHeight="1">
      <c r="A54" s="57">
        <v>49</v>
      </c>
      <c r="B54" s="53" t="s">
        <v>34</v>
      </c>
      <c r="C54" s="54" t="s">
        <v>35</v>
      </c>
      <c r="D54" s="58">
        <v>14509.7</v>
      </c>
      <c r="E54" s="58">
        <v>10427.3</v>
      </c>
      <c r="F54" s="56">
        <f t="shared" si="0"/>
        <v>71.9</v>
      </c>
    </row>
    <row r="55" spans="1:6" ht="25.5">
      <c r="A55" s="57">
        <v>50</v>
      </c>
      <c r="B55" s="53" t="s">
        <v>227</v>
      </c>
      <c r="C55" s="54" t="s">
        <v>36</v>
      </c>
      <c r="D55" s="58">
        <v>117611</v>
      </c>
      <c r="E55" s="58">
        <v>62937</v>
      </c>
      <c r="F55" s="56">
        <f t="shared" si="0"/>
        <v>53.5</v>
      </c>
    </row>
    <row r="56" spans="1:6" ht="12.75">
      <c r="A56" s="57">
        <v>51</v>
      </c>
      <c r="B56" s="53" t="s">
        <v>188</v>
      </c>
      <c r="C56" s="54" t="s">
        <v>191</v>
      </c>
      <c r="D56" s="58">
        <f>SUM(D57:D57)</f>
        <v>15808.4</v>
      </c>
      <c r="E56" s="58">
        <f>SUM(E57:E57)</f>
        <v>16478.4</v>
      </c>
      <c r="F56" s="56">
        <f t="shared" si="0"/>
        <v>104.2</v>
      </c>
    </row>
    <row r="57" spans="1:6" ht="28.5" customHeight="1">
      <c r="A57" s="57">
        <v>52</v>
      </c>
      <c r="B57" s="53" t="s">
        <v>37</v>
      </c>
      <c r="C57" s="54" t="s">
        <v>38</v>
      </c>
      <c r="D57" s="58">
        <v>15808.4</v>
      </c>
      <c r="E57" s="58">
        <v>16478.4</v>
      </c>
      <c r="F57" s="56">
        <f t="shared" si="0"/>
        <v>104.2</v>
      </c>
    </row>
    <row r="58" spans="1:6" ht="51">
      <c r="A58" s="57">
        <v>53</v>
      </c>
      <c r="B58" s="52" t="s">
        <v>224</v>
      </c>
      <c r="C58" s="59" t="s">
        <v>225</v>
      </c>
      <c r="D58" s="58">
        <f>D59</f>
        <v>3132.4</v>
      </c>
      <c r="E58" s="58">
        <f>E59</f>
        <v>-1939.2</v>
      </c>
      <c r="F58" s="56" t="s">
        <v>245</v>
      </c>
    </row>
    <row r="59" spans="1:6" ht="54" customHeight="1">
      <c r="A59" s="57">
        <v>54</v>
      </c>
      <c r="B59" s="52" t="s">
        <v>39</v>
      </c>
      <c r="C59" s="59" t="s">
        <v>40</v>
      </c>
      <c r="D59" s="58">
        <v>3132.4</v>
      </c>
      <c r="E59" s="58">
        <v>-1939.2</v>
      </c>
      <c r="F59" s="56" t="s">
        <v>245</v>
      </c>
    </row>
    <row r="60" spans="1:6" ht="12.75">
      <c r="A60" s="57">
        <f>A59+1</f>
        <v>55</v>
      </c>
      <c r="B60" s="60" t="s">
        <v>193</v>
      </c>
      <c r="C60" s="61" t="s">
        <v>195</v>
      </c>
      <c r="D60" s="62">
        <f>D6+D41</f>
        <v>434665.1</v>
      </c>
      <c r="E60" s="62">
        <f>E6+E41</f>
        <v>198965.5</v>
      </c>
      <c r="F60" s="63">
        <f t="shared" si="0"/>
        <v>45.8</v>
      </c>
    </row>
  </sheetData>
  <sheetProtection/>
  <mergeCells count="1">
    <mergeCell ref="A2:F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PageLayoutView="0" workbookViewId="0" topLeftCell="A31">
      <selection activeCell="A55" sqref="A55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0" style="0" hidden="1" customWidth="1"/>
    <col min="5" max="5" width="14.75390625" style="0" customWidth="1"/>
    <col min="6" max="12" width="0" style="0" hidden="1" customWidth="1"/>
    <col min="13" max="13" width="13.875" style="0" customWidth="1"/>
    <col min="14" max="14" width="12.375" style="0" customWidth="1"/>
    <col min="15" max="16" width="0" style="0" hidden="1" customWidth="1"/>
  </cols>
  <sheetData>
    <row r="1" spans="3:16" ht="60" customHeight="1">
      <c r="C1" s="79" t="s">
        <v>261</v>
      </c>
      <c r="D1" s="79"/>
      <c r="E1" s="79"/>
      <c r="F1" s="79"/>
      <c r="G1" s="79"/>
      <c r="H1" s="79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73" t="s">
        <v>238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2"/>
    </row>
    <row r="3" spans="3:16" ht="15.75" hidden="1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3"/>
    </row>
    <row r="4" spans="3:16" ht="1.5" customHeight="1">
      <c r="C4" s="86"/>
      <c r="D4" s="86"/>
      <c r="E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ht="99.75">
      <c r="A5" s="15" t="s">
        <v>139</v>
      </c>
      <c r="B5" s="16" t="s">
        <v>141</v>
      </c>
      <c r="C5" s="16" t="s">
        <v>142</v>
      </c>
      <c r="D5" s="25" t="s">
        <v>42</v>
      </c>
      <c r="E5" s="17" t="s">
        <v>246</v>
      </c>
      <c r="F5" s="25" t="s">
        <v>42</v>
      </c>
      <c r="G5" s="25" t="s">
        <v>42</v>
      </c>
      <c r="H5" s="25" t="s">
        <v>42</v>
      </c>
      <c r="I5" s="25" t="s">
        <v>42</v>
      </c>
      <c r="J5" s="25" t="s">
        <v>42</v>
      </c>
      <c r="K5" s="25" t="s">
        <v>42</v>
      </c>
      <c r="L5" s="25" t="s">
        <v>42</v>
      </c>
      <c r="M5" s="18" t="s">
        <v>258</v>
      </c>
      <c r="N5" s="19" t="s">
        <v>140</v>
      </c>
      <c r="O5" s="4" t="s">
        <v>42</v>
      </c>
      <c r="P5" s="4" t="s">
        <v>42</v>
      </c>
    </row>
    <row r="6" spans="1:16" ht="15">
      <c r="A6" s="20" t="s">
        <v>143</v>
      </c>
      <c r="B6" s="21">
        <v>2</v>
      </c>
      <c r="C6" s="21">
        <v>3</v>
      </c>
      <c r="D6" s="25"/>
      <c r="E6" s="22">
        <v>4</v>
      </c>
      <c r="F6" s="25"/>
      <c r="G6" s="25"/>
      <c r="H6" s="25"/>
      <c r="I6" s="25"/>
      <c r="J6" s="25"/>
      <c r="K6" s="25"/>
      <c r="L6" s="25"/>
      <c r="M6" s="23">
        <v>5</v>
      </c>
      <c r="N6" s="24">
        <v>6</v>
      </c>
      <c r="O6" s="4"/>
      <c r="P6" s="4"/>
    </row>
    <row r="7" spans="1:16" ht="15">
      <c r="A7" s="26">
        <v>1</v>
      </c>
      <c r="B7" s="27" t="s">
        <v>44</v>
      </c>
      <c r="C7" s="28" t="s">
        <v>43</v>
      </c>
      <c r="D7" s="27"/>
      <c r="E7" s="70">
        <f>SUM(E8:E13)</f>
        <v>40288</v>
      </c>
      <c r="F7" s="70">
        <f aca="true" t="shared" si="0" ref="F7:M7">SUM(F8:F13)</f>
        <v>0</v>
      </c>
      <c r="G7" s="70">
        <f t="shared" si="0"/>
        <v>0</v>
      </c>
      <c r="H7" s="70">
        <f t="shared" si="0"/>
        <v>0</v>
      </c>
      <c r="I7" s="70">
        <f t="shared" si="0"/>
        <v>0</v>
      </c>
      <c r="J7" s="70">
        <f t="shared" si="0"/>
        <v>0</v>
      </c>
      <c r="K7" s="70">
        <f t="shared" si="0"/>
        <v>0</v>
      </c>
      <c r="L7" s="70">
        <f t="shared" si="0"/>
        <v>0</v>
      </c>
      <c r="M7" s="70">
        <f t="shared" si="0"/>
        <v>17829.800000000003</v>
      </c>
      <c r="N7" s="75">
        <f>M7/E7*100</f>
        <v>44.25585782366959</v>
      </c>
      <c r="O7" s="5">
        <v>0</v>
      </c>
      <c r="P7" s="6">
        <v>0</v>
      </c>
    </row>
    <row r="8" spans="1:16" ht="60" outlineLevel="1">
      <c r="A8" s="26">
        <v>2</v>
      </c>
      <c r="B8" s="29" t="s">
        <v>46</v>
      </c>
      <c r="C8" s="30" t="s">
        <v>45</v>
      </c>
      <c r="D8" s="29" t="s">
        <v>239</v>
      </c>
      <c r="E8" s="71">
        <v>1115.4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448.7</v>
      </c>
      <c r="N8" s="76">
        <f aca="true" t="shared" si="1" ref="N8:N54">M8/E8*100</f>
        <v>40.22772099695176</v>
      </c>
      <c r="O8" s="5">
        <v>0</v>
      </c>
      <c r="P8" s="6">
        <v>0</v>
      </c>
    </row>
    <row r="9" spans="1:16" ht="60" outlineLevel="1">
      <c r="A9" s="26">
        <v>3</v>
      </c>
      <c r="B9" s="29" t="s">
        <v>48</v>
      </c>
      <c r="C9" s="30" t="s">
        <v>47</v>
      </c>
      <c r="D9" s="29"/>
      <c r="E9" s="71">
        <v>1930.7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725.9</v>
      </c>
      <c r="N9" s="76">
        <f t="shared" si="1"/>
        <v>37.597762469570625</v>
      </c>
      <c r="O9" s="5">
        <v>0</v>
      </c>
      <c r="P9" s="6">
        <v>0</v>
      </c>
    </row>
    <row r="10" spans="1:16" ht="75" outlineLevel="1">
      <c r="A10" s="26">
        <v>4</v>
      </c>
      <c r="B10" s="29" t="s">
        <v>50</v>
      </c>
      <c r="C10" s="30" t="s">
        <v>49</v>
      </c>
      <c r="D10" s="29"/>
      <c r="E10" s="71">
        <v>24010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10208.7</v>
      </c>
      <c r="N10" s="76">
        <f t="shared" si="1"/>
        <v>42.518533944189926</v>
      </c>
      <c r="O10" s="5">
        <v>0</v>
      </c>
      <c r="P10" s="6">
        <v>0</v>
      </c>
    </row>
    <row r="11" spans="1:16" ht="45" outlineLevel="1">
      <c r="A11" s="26">
        <v>5</v>
      </c>
      <c r="B11" s="29" t="s">
        <v>52</v>
      </c>
      <c r="C11" s="30" t="s">
        <v>51</v>
      </c>
      <c r="D11" s="29"/>
      <c r="E11" s="71">
        <v>7087.3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2395.3</v>
      </c>
      <c r="N11" s="76">
        <f t="shared" si="1"/>
        <v>33.79707363876229</v>
      </c>
      <c r="O11" s="5">
        <v>0</v>
      </c>
      <c r="P11" s="6">
        <v>0</v>
      </c>
    </row>
    <row r="12" spans="1:16" ht="15" outlineLevel="1">
      <c r="A12" s="26">
        <v>6</v>
      </c>
      <c r="B12" s="29" t="s">
        <v>54</v>
      </c>
      <c r="C12" s="30" t="s">
        <v>53</v>
      </c>
      <c r="D12" s="29"/>
      <c r="E12" s="71">
        <v>226.5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6">
        <v>0</v>
      </c>
      <c r="O12" s="5">
        <v>0</v>
      </c>
      <c r="P12" s="6">
        <v>0</v>
      </c>
    </row>
    <row r="13" spans="1:16" ht="18" customHeight="1" outlineLevel="1">
      <c r="A13" s="26">
        <v>7</v>
      </c>
      <c r="B13" s="29" t="s">
        <v>56</v>
      </c>
      <c r="C13" s="30" t="s">
        <v>55</v>
      </c>
      <c r="D13" s="29"/>
      <c r="E13" s="71">
        <v>5918.1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4051.2</v>
      </c>
      <c r="N13" s="76">
        <f t="shared" si="1"/>
        <v>68.45440259542758</v>
      </c>
      <c r="O13" s="5">
        <v>0</v>
      </c>
      <c r="P13" s="6">
        <v>0</v>
      </c>
    </row>
    <row r="14" spans="1:16" ht="15">
      <c r="A14" s="26">
        <v>8</v>
      </c>
      <c r="B14" s="27" t="s">
        <v>58</v>
      </c>
      <c r="C14" s="28" t="s">
        <v>57</v>
      </c>
      <c r="D14" s="27"/>
      <c r="E14" s="70">
        <f>SUM(E15)</f>
        <v>668.3</v>
      </c>
      <c r="F14" s="70">
        <f aca="true" t="shared" si="2" ref="F14:M14">SUM(F15)</f>
        <v>0</v>
      </c>
      <c r="G14" s="70">
        <f t="shared" si="2"/>
        <v>0</v>
      </c>
      <c r="H14" s="70">
        <f t="shared" si="2"/>
        <v>0</v>
      </c>
      <c r="I14" s="70">
        <f t="shared" si="2"/>
        <v>0</v>
      </c>
      <c r="J14" s="70">
        <f t="shared" si="2"/>
        <v>0</v>
      </c>
      <c r="K14" s="70">
        <f t="shared" si="2"/>
        <v>0</v>
      </c>
      <c r="L14" s="70">
        <f t="shared" si="2"/>
        <v>0</v>
      </c>
      <c r="M14" s="70">
        <f t="shared" si="2"/>
        <v>173.5</v>
      </c>
      <c r="N14" s="75">
        <f t="shared" si="1"/>
        <v>25.961394583270987</v>
      </c>
      <c r="O14" s="5">
        <v>0</v>
      </c>
      <c r="P14" s="6">
        <v>0</v>
      </c>
    </row>
    <row r="15" spans="1:16" ht="30" outlineLevel="1">
      <c r="A15" s="26">
        <v>9</v>
      </c>
      <c r="B15" s="29" t="s">
        <v>60</v>
      </c>
      <c r="C15" s="30" t="s">
        <v>59</v>
      </c>
      <c r="D15" s="29"/>
      <c r="E15" s="71">
        <v>668.3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173.5</v>
      </c>
      <c r="N15" s="76">
        <f t="shared" si="1"/>
        <v>25.961394583270987</v>
      </c>
      <c r="O15" s="5">
        <v>0</v>
      </c>
      <c r="P15" s="6">
        <v>0</v>
      </c>
    </row>
    <row r="16" spans="1:16" ht="28.5">
      <c r="A16" s="26">
        <v>10</v>
      </c>
      <c r="B16" s="27" t="s">
        <v>62</v>
      </c>
      <c r="C16" s="28" t="s">
        <v>61</v>
      </c>
      <c r="D16" s="27"/>
      <c r="E16" s="70">
        <f>SUM(E17:E19)</f>
        <v>3108.3</v>
      </c>
      <c r="F16" s="70">
        <f aca="true" t="shared" si="3" ref="F16:M16">SUM(F17:F19)</f>
        <v>0</v>
      </c>
      <c r="G16" s="70">
        <f t="shared" si="3"/>
        <v>0</v>
      </c>
      <c r="H16" s="70">
        <f t="shared" si="3"/>
        <v>0</v>
      </c>
      <c r="I16" s="70">
        <f t="shared" si="3"/>
        <v>0</v>
      </c>
      <c r="J16" s="70">
        <f t="shared" si="3"/>
        <v>0</v>
      </c>
      <c r="K16" s="70">
        <f t="shared" si="3"/>
        <v>0</v>
      </c>
      <c r="L16" s="70">
        <f t="shared" si="3"/>
        <v>0</v>
      </c>
      <c r="M16" s="70">
        <f t="shared" si="3"/>
        <v>609.4</v>
      </c>
      <c r="N16" s="75">
        <f t="shared" si="1"/>
        <v>19.605572177717722</v>
      </c>
      <c r="O16" s="5">
        <v>0</v>
      </c>
      <c r="P16" s="6">
        <v>0</v>
      </c>
    </row>
    <row r="17" spans="1:16" ht="48" customHeight="1" outlineLevel="1">
      <c r="A17" s="26">
        <v>11</v>
      </c>
      <c r="B17" s="29" t="s">
        <v>64</v>
      </c>
      <c r="C17" s="30" t="s">
        <v>63</v>
      </c>
      <c r="D17" s="29"/>
      <c r="E17" s="71">
        <v>2522.5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558.1</v>
      </c>
      <c r="N17" s="76">
        <f t="shared" si="1"/>
        <v>22.124876114965314</v>
      </c>
      <c r="O17" s="5">
        <v>0</v>
      </c>
      <c r="P17" s="6">
        <v>0</v>
      </c>
    </row>
    <row r="18" spans="1:16" ht="30" outlineLevel="1">
      <c r="A18" s="26">
        <v>12</v>
      </c>
      <c r="B18" s="29" t="s">
        <v>66</v>
      </c>
      <c r="C18" s="30" t="s">
        <v>65</v>
      </c>
      <c r="D18" s="29"/>
      <c r="E18" s="71">
        <v>500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51.3</v>
      </c>
      <c r="N18" s="76">
        <f t="shared" si="1"/>
        <v>10.26</v>
      </c>
      <c r="O18" s="5">
        <v>0</v>
      </c>
      <c r="P18" s="6">
        <v>0</v>
      </c>
    </row>
    <row r="19" spans="1:16" ht="45" outlineLevel="1">
      <c r="A19" s="26">
        <v>13</v>
      </c>
      <c r="B19" s="29" t="s">
        <v>68</v>
      </c>
      <c r="C19" s="30" t="s">
        <v>67</v>
      </c>
      <c r="D19" s="29"/>
      <c r="E19" s="71">
        <v>85.8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6">
        <f t="shared" si="1"/>
        <v>0</v>
      </c>
      <c r="O19" s="5">
        <v>0</v>
      </c>
      <c r="P19" s="6">
        <v>0</v>
      </c>
    </row>
    <row r="20" spans="1:16" ht="15">
      <c r="A20" s="26">
        <v>14</v>
      </c>
      <c r="B20" s="27" t="s">
        <v>70</v>
      </c>
      <c r="C20" s="28" t="s">
        <v>69</v>
      </c>
      <c r="D20" s="27"/>
      <c r="E20" s="70">
        <f aca="true" t="shared" si="4" ref="E20:M20">SUM(E21:E26)</f>
        <v>17904.4</v>
      </c>
      <c r="F20" s="70">
        <f t="shared" si="4"/>
        <v>0</v>
      </c>
      <c r="G20" s="70">
        <f t="shared" si="4"/>
        <v>0</v>
      </c>
      <c r="H20" s="70">
        <f t="shared" si="4"/>
        <v>0</v>
      </c>
      <c r="I20" s="70">
        <f t="shared" si="4"/>
        <v>0</v>
      </c>
      <c r="J20" s="70">
        <f t="shared" si="4"/>
        <v>0</v>
      </c>
      <c r="K20" s="70">
        <f t="shared" si="4"/>
        <v>0</v>
      </c>
      <c r="L20" s="70">
        <f t="shared" si="4"/>
        <v>0</v>
      </c>
      <c r="M20" s="70">
        <f t="shared" si="4"/>
        <v>1191</v>
      </c>
      <c r="N20" s="75">
        <f t="shared" si="1"/>
        <v>6.651996157369138</v>
      </c>
      <c r="O20" s="5">
        <v>0</v>
      </c>
      <c r="P20" s="6">
        <v>0</v>
      </c>
    </row>
    <row r="21" spans="1:16" ht="17.25" customHeight="1" outlineLevel="1">
      <c r="A21" s="26">
        <v>15</v>
      </c>
      <c r="B21" s="29" t="s">
        <v>72</v>
      </c>
      <c r="C21" s="30" t="s">
        <v>71</v>
      </c>
      <c r="D21" s="29"/>
      <c r="E21" s="71">
        <v>48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6">
        <f t="shared" si="1"/>
        <v>0</v>
      </c>
      <c r="O21" s="5">
        <v>0</v>
      </c>
      <c r="P21" s="6">
        <v>0</v>
      </c>
    </row>
    <row r="22" spans="1:16" ht="15" outlineLevel="1">
      <c r="A22" s="26">
        <v>16</v>
      </c>
      <c r="B22" s="29" t="s">
        <v>74</v>
      </c>
      <c r="C22" s="30" t="s">
        <v>73</v>
      </c>
      <c r="D22" s="29"/>
      <c r="E22" s="71">
        <v>2004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6">
        <f t="shared" si="1"/>
        <v>0</v>
      </c>
      <c r="O22" s="5">
        <v>0</v>
      </c>
      <c r="P22" s="6">
        <v>0</v>
      </c>
    </row>
    <row r="23" spans="1:16" ht="15" outlineLevel="1">
      <c r="A23" s="26">
        <v>17</v>
      </c>
      <c r="B23" s="29" t="s">
        <v>76</v>
      </c>
      <c r="C23" s="30" t="s">
        <v>75</v>
      </c>
      <c r="D23" s="29"/>
      <c r="E23" s="71">
        <v>58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11</v>
      </c>
      <c r="N23" s="76">
        <f t="shared" si="1"/>
        <v>18.96551724137931</v>
      </c>
      <c r="O23" s="5">
        <v>0</v>
      </c>
      <c r="P23" s="6">
        <v>0</v>
      </c>
    </row>
    <row r="24" spans="1:16" ht="15" outlineLevel="1">
      <c r="A24" s="26">
        <v>18</v>
      </c>
      <c r="B24" s="29" t="s">
        <v>78</v>
      </c>
      <c r="C24" s="30" t="s">
        <v>77</v>
      </c>
      <c r="D24" s="29"/>
      <c r="E24" s="71">
        <v>671.4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66.1</v>
      </c>
      <c r="N24" s="76">
        <f t="shared" si="1"/>
        <v>9.845099791480488</v>
      </c>
      <c r="O24" s="5">
        <v>0</v>
      </c>
      <c r="P24" s="6">
        <v>0</v>
      </c>
    </row>
    <row r="25" spans="1:16" ht="15" outlineLevel="1">
      <c r="A25" s="26">
        <v>19</v>
      </c>
      <c r="B25" s="29" t="s">
        <v>80</v>
      </c>
      <c r="C25" s="30" t="s">
        <v>79</v>
      </c>
      <c r="D25" s="29"/>
      <c r="E25" s="71">
        <v>5217.1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1103.9</v>
      </c>
      <c r="N25" s="76">
        <f t="shared" si="1"/>
        <v>21.159264725613845</v>
      </c>
      <c r="O25" s="5">
        <v>0</v>
      </c>
      <c r="P25" s="6">
        <v>0</v>
      </c>
    </row>
    <row r="26" spans="1:16" ht="33" customHeight="1" outlineLevel="1">
      <c r="A26" s="26">
        <v>20</v>
      </c>
      <c r="B26" s="29" t="s">
        <v>82</v>
      </c>
      <c r="C26" s="30" t="s">
        <v>81</v>
      </c>
      <c r="D26" s="29"/>
      <c r="E26" s="71">
        <v>9905.9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10</v>
      </c>
      <c r="N26" s="76">
        <f t="shared" si="1"/>
        <v>0.10094993892528696</v>
      </c>
      <c r="O26" s="5">
        <v>0</v>
      </c>
      <c r="P26" s="6">
        <v>0</v>
      </c>
    </row>
    <row r="27" spans="1:16" ht="15" customHeight="1">
      <c r="A27" s="26">
        <v>21</v>
      </c>
      <c r="B27" s="27" t="s">
        <v>84</v>
      </c>
      <c r="C27" s="28" t="s">
        <v>83</v>
      </c>
      <c r="D27" s="27"/>
      <c r="E27" s="70">
        <f>SUM(E28:E31)</f>
        <v>71157.1</v>
      </c>
      <c r="F27" s="70">
        <f aca="true" t="shared" si="5" ref="F27:M27">SUM(F28:F31)</f>
        <v>0</v>
      </c>
      <c r="G27" s="70">
        <f t="shared" si="5"/>
        <v>0</v>
      </c>
      <c r="H27" s="70">
        <f t="shared" si="5"/>
        <v>0</v>
      </c>
      <c r="I27" s="70">
        <f t="shared" si="5"/>
        <v>0</v>
      </c>
      <c r="J27" s="70">
        <f t="shared" si="5"/>
        <v>0</v>
      </c>
      <c r="K27" s="70">
        <f t="shared" si="5"/>
        <v>0</v>
      </c>
      <c r="L27" s="70">
        <f t="shared" si="5"/>
        <v>0</v>
      </c>
      <c r="M27" s="70">
        <f t="shared" si="5"/>
        <v>17861.7</v>
      </c>
      <c r="N27" s="75">
        <f t="shared" si="1"/>
        <v>25.101781832030817</v>
      </c>
      <c r="O27" s="5">
        <v>0</v>
      </c>
      <c r="P27" s="6">
        <v>0</v>
      </c>
    </row>
    <row r="28" spans="1:16" ht="15" outlineLevel="1">
      <c r="A28" s="26">
        <v>22</v>
      </c>
      <c r="B28" s="29" t="s">
        <v>86</v>
      </c>
      <c r="C28" s="30" t="s">
        <v>85</v>
      </c>
      <c r="D28" s="29"/>
      <c r="E28" s="71">
        <v>13197.4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2437.2</v>
      </c>
      <c r="N28" s="76">
        <f t="shared" si="1"/>
        <v>18.46727385697183</v>
      </c>
      <c r="O28" s="5">
        <v>0</v>
      </c>
      <c r="P28" s="6">
        <v>0</v>
      </c>
    </row>
    <row r="29" spans="1:16" ht="15" outlineLevel="1">
      <c r="A29" s="26">
        <v>23</v>
      </c>
      <c r="B29" s="29" t="s">
        <v>88</v>
      </c>
      <c r="C29" s="30" t="s">
        <v>87</v>
      </c>
      <c r="D29" s="29"/>
      <c r="E29" s="71">
        <v>21247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7103.8</v>
      </c>
      <c r="N29" s="76">
        <f t="shared" si="1"/>
        <v>33.43436720478185</v>
      </c>
      <c r="O29" s="5">
        <v>0</v>
      </c>
      <c r="P29" s="6">
        <v>0</v>
      </c>
    </row>
    <row r="30" spans="1:16" ht="15" outlineLevel="1">
      <c r="A30" s="26">
        <v>24</v>
      </c>
      <c r="B30" s="29" t="s">
        <v>90</v>
      </c>
      <c r="C30" s="30" t="s">
        <v>89</v>
      </c>
      <c r="D30" s="29"/>
      <c r="E30" s="71">
        <v>7428.1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7">
        <v>3143.7</v>
      </c>
      <c r="N30" s="76">
        <f t="shared" si="1"/>
        <v>42.321724263270546</v>
      </c>
      <c r="O30" s="5">
        <v>0</v>
      </c>
      <c r="P30" s="6">
        <v>0</v>
      </c>
    </row>
    <row r="31" spans="1:16" ht="30" outlineLevel="1">
      <c r="A31" s="26">
        <v>25</v>
      </c>
      <c r="B31" s="29" t="s">
        <v>92</v>
      </c>
      <c r="C31" s="30" t="s">
        <v>91</v>
      </c>
      <c r="D31" s="29"/>
      <c r="E31" s="71">
        <v>29284.6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5177</v>
      </c>
      <c r="N31" s="76">
        <f t="shared" si="1"/>
        <v>17.67823361083983</v>
      </c>
      <c r="O31" s="5">
        <v>0</v>
      </c>
      <c r="P31" s="6">
        <v>0</v>
      </c>
    </row>
    <row r="32" spans="1:16" ht="15">
      <c r="A32" s="26">
        <v>26</v>
      </c>
      <c r="B32" s="27" t="s">
        <v>94</v>
      </c>
      <c r="C32" s="28" t="s">
        <v>93</v>
      </c>
      <c r="D32" s="27"/>
      <c r="E32" s="70">
        <f>SUM(E33:E34)</f>
        <v>866.9</v>
      </c>
      <c r="F32" s="70">
        <f aca="true" t="shared" si="6" ref="F32:M32">SUM(F33:F34)</f>
        <v>0</v>
      </c>
      <c r="G32" s="70">
        <f t="shared" si="6"/>
        <v>0</v>
      </c>
      <c r="H32" s="70">
        <f t="shared" si="6"/>
        <v>0</v>
      </c>
      <c r="I32" s="70">
        <f t="shared" si="6"/>
        <v>0</v>
      </c>
      <c r="J32" s="70">
        <f t="shared" si="6"/>
        <v>0</v>
      </c>
      <c r="K32" s="70">
        <f t="shared" si="6"/>
        <v>0</v>
      </c>
      <c r="L32" s="70">
        <f t="shared" si="6"/>
        <v>0</v>
      </c>
      <c r="M32" s="70">
        <f t="shared" si="6"/>
        <v>30.4</v>
      </c>
      <c r="N32" s="75">
        <f t="shared" si="1"/>
        <v>3.506748183181451</v>
      </c>
      <c r="O32" s="5">
        <v>0</v>
      </c>
      <c r="P32" s="6">
        <v>0</v>
      </c>
    </row>
    <row r="33" spans="1:16" ht="30" outlineLevel="1">
      <c r="A33" s="26">
        <v>27</v>
      </c>
      <c r="B33" s="29" t="s">
        <v>96</v>
      </c>
      <c r="C33" s="30" t="s">
        <v>95</v>
      </c>
      <c r="D33" s="29"/>
      <c r="E33" s="71">
        <v>298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30.4</v>
      </c>
      <c r="N33" s="76">
        <f t="shared" si="1"/>
        <v>10.201342281879194</v>
      </c>
      <c r="O33" s="5">
        <v>0</v>
      </c>
      <c r="P33" s="6">
        <v>0</v>
      </c>
    </row>
    <row r="34" spans="1:16" ht="30" outlineLevel="1">
      <c r="A34" s="26">
        <v>28</v>
      </c>
      <c r="B34" s="29" t="s">
        <v>98</v>
      </c>
      <c r="C34" s="30" t="s">
        <v>97</v>
      </c>
      <c r="D34" s="29"/>
      <c r="E34" s="71">
        <v>568.9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6">
        <f t="shared" si="1"/>
        <v>0</v>
      </c>
      <c r="O34" s="5">
        <v>0</v>
      </c>
      <c r="P34" s="6">
        <v>0</v>
      </c>
    </row>
    <row r="35" spans="1:16" ht="15">
      <c r="A35" s="26">
        <v>29</v>
      </c>
      <c r="B35" s="27" t="s">
        <v>100</v>
      </c>
      <c r="C35" s="28" t="s">
        <v>99</v>
      </c>
      <c r="D35" s="27"/>
      <c r="E35" s="70">
        <f>SUM(E36:E39)</f>
        <v>250994</v>
      </c>
      <c r="F35" s="70">
        <f aca="true" t="shared" si="7" ref="F35:M35">SUM(F36:F39)</f>
        <v>0</v>
      </c>
      <c r="G35" s="70">
        <f t="shared" si="7"/>
        <v>0</v>
      </c>
      <c r="H35" s="70">
        <f t="shared" si="7"/>
        <v>0</v>
      </c>
      <c r="I35" s="70">
        <f t="shared" si="7"/>
        <v>0</v>
      </c>
      <c r="J35" s="70">
        <f t="shared" si="7"/>
        <v>0</v>
      </c>
      <c r="K35" s="70">
        <f t="shared" si="7"/>
        <v>0</v>
      </c>
      <c r="L35" s="70">
        <f t="shared" si="7"/>
        <v>0</v>
      </c>
      <c r="M35" s="70">
        <f t="shared" si="7"/>
        <v>82876.79999999999</v>
      </c>
      <c r="N35" s="75">
        <f t="shared" si="1"/>
        <v>33.01943472752336</v>
      </c>
      <c r="O35" s="5">
        <v>0</v>
      </c>
      <c r="P35" s="6">
        <v>0</v>
      </c>
    </row>
    <row r="36" spans="1:16" ht="15" outlineLevel="1">
      <c r="A36" s="26">
        <v>30</v>
      </c>
      <c r="B36" s="29" t="s">
        <v>102</v>
      </c>
      <c r="C36" s="30" t="s">
        <v>101</v>
      </c>
      <c r="D36" s="29"/>
      <c r="E36" s="71">
        <v>51900.3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18163.6</v>
      </c>
      <c r="N36" s="76">
        <f t="shared" si="1"/>
        <v>34.99710020944002</v>
      </c>
      <c r="O36" s="5">
        <v>0</v>
      </c>
      <c r="P36" s="6">
        <v>0</v>
      </c>
    </row>
    <row r="37" spans="1:16" ht="15" outlineLevel="1">
      <c r="A37" s="26">
        <v>31</v>
      </c>
      <c r="B37" s="29" t="s">
        <v>104</v>
      </c>
      <c r="C37" s="30" t="s">
        <v>103</v>
      </c>
      <c r="D37" s="29"/>
      <c r="E37" s="71">
        <v>182651.9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62256.7</v>
      </c>
      <c r="N37" s="76">
        <f t="shared" si="1"/>
        <v>34.08489043913586</v>
      </c>
      <c r="O37" s="5">
        <v>0</v>
      </c>
      <c r="P37" s="6">
        <v>0</v>
      </c>
    </row>
    <row r="38" spans="1:16" ht="30" outlineLevel="1">
      <c r="A38" s="26">
        <v>32</v>
      </c>
      <c r="B38" s="29" t="s">
        <v>106</v>
      </c>
      <c r="C38" s="30" t="s">
        <v>105</v>
      </c>
      <c r="D38" s="29"/>
      <c r="E38" s="71">
        <v>9371.8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134.5</v>
      </c>
      <c r="N38" s="76">
        <f t="shared" si="1"/>
        <v>1.4351565334300775</v>
      </c>
      <c r="O38" s="5">
        <v>0</v>
      </c>
      <c r="P38" s="6">
        <v>0</v>
      </c>
    </row>
    <row r="39" spans="1:16" ht="21.75" customHeight="1" outlineLevel="1">
      <c r="A39" s="26">
        <v>33</v>
      </c>
      <c r="B39" s="29" t="s">
        <v>108</v>
      </c>
      <c r="C39" s="30" t="s">
        <v>107</v>
      </c>
      <c r="D39" s="29"/>
      <c r="E39" s="71">
        <v>7070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2322</v>
      </c>
      <c r="N39" s="76">
        <f t="shared" si="1"/>
        <v>32.84299858557284</v>
      </c>
      <c r="O39" s="5">
        <v>0</v>
      </c>
      <c r="P39" s="6">
        <v>0</v>
      </c>
    </row>
    <row r="40" spans="1:16" ht="15">
      <c r="A40" s="26">
        <v>34</v>
      </c>
      <c r="B40" s="27" t="s">
        <v>110</v>
      </c>
      <c r="C40" s="28" t="s">
        <v>109</v>
      </c>
      <c r="D40" s="27" t="s">
        <v>240</v>
      </c>
      <c r="E40" s="70">
        <f aca="true" t="shared" si="8" ref="E40:M40">SUM(E41:E41)</f>
        <v>25130.1</v>
      </c>
      <c r="F40" s="70">
        <f t="shared" si="8"/>
        <v>0</v>
      </c>
      <c r="G40" s="70">
        <f t="shared" si="8"/>
        <v>0</v>
      </c>
      <c r="H40" s="70">
        <f t="shared" si="8"/>
        <v>0</v>
      </c>
      <c r="I40" s="70">
        <f t="shared" si="8"/>
        <v>0</v>
      </c>
      <c r="J40" s="70">
        <f t="shared" si="8"/>
        <v>0</v>
      </c>
      <c r="K40" s="70">
        <f t="shared" si="8"/>
        <v>0</v>
      </c>
      <c r="L40" s="70">
        <f t="shared" si="8"/>
        <v>0</v>
      </c>
      <c r="M40" s="70">
        <f t="shared" si="8"/>
        <v>8975.8</v>
      </c>
      <c r="N40" s="75">
        <f t="shared" si="1"/>
        <v>35.71732703013517</v>
      </c>
      <c r="O40" s="5">
        <v>0</v>
      </c>
      <c r="P40" s="6">
        <v>0</v>
      </c>
    </row>
    <row r="41" spans="1:16" ht="15" outlineLevel="1">
      <c r="A41" s="26">
        <v>35</v>
      </c>
      <c r="B41" s="29" t="s">
        <v>112</v>
      </c>
      <c r="C41" s="30" t="s">
        <v>111</v>
      </c>
      <c r="D41" s="29" t="s">
        <v>240</v>
      </c>
      <c r="E41" s="71">
        <v>25130.1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8975.8</v>
      </c>
      <c r="N41" s="76">
        <f t="shared" si="1"/>
        <v>35.71732703013517</v>
      </c>
      <c r="O41" s="5">
        <v>0</v>
      </c>
      <c r="P41" s="6">
        <v>0</v>
      </c>
    </row>
    <row r="42" spans="1:16" ht="15">
      <c r="A42" s="26">
        <v>36</v>
      </c>
      <c r="B42" s="27" t="s">
        <v>114</v>
      </c>
      <c r="C42" s="28" t="s">
        <v>113</v>
      </c>
      <c r="D42" s="27"/>
      <c r="E42" s="70">
        <f>SUM(E43)</f>
        <v>373.5</v>
      </c>
      <c r="F42" s="70">
        <f aca="true" t="shared" si="9" ref="F42:M42">SUM(F43)</f>
        <v>0</v>
      </c>
      <c r="G42" s="70">
        <f t="shared" si="9"/>
        <v>0</v>
      </c>
      <c r="H42" s="70">
        <f t="shared" si="9"/>
        <v>0</v>
      </c>
      <c r="I42" s="70">
        <f t="shared" si="9"/>
        <v>0</v>
      </c>
      <c r="J42" s="70">
        <f t="shared" si="9"/>
        <v>0</v>
      </c>
      <c r="K42" s="70">
        <f t="shared" si="9"/>
        <v>0</v>
      </c>
      <c r="L42" s="70">
        <f t="shared" si="9"/>
        <v>0</v>
      </c>
      <c r="M42" s="70">
        <f t="shared" si="9"/>
        <v>8.7</v>
      </c>
      <c r="N42" s="75">
        <f t="shared" si="1"/>
        <v>2.3293172690763053</v>
      </c>
      <c r="O42" s="5">
        <v>0</v>
      </c>
      <c r="P42" s="6">
        <v>0</v>
      </c>
    </row>
    <row r="43" spans="1:16" ht="28.5" customHeight="1" outlineLevel="1">
      <c r="A43" s="26">
        <v>37</v>
      </c>
      <c r="B43" s="29" t="s">
        <v>116</v>
      </c>
      <c r="C43" s="30" t="s">
        <v>115</v>
      </c>
      <c r="D43" s="29"/>
      <c r="E43" s="71">
        <v>373.5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8.7</v>
      </c>
      <c r="N43" s="76">
        <f t="shared" si="1"/>
        <v>2.3293172690763053</v>
      </c>
      <c r="O43" s="5">
        <v>0</v>
      </c>
      <c r="P43" s="6">
        <v>0</v>
      </c>
    </row>
    <row r="44" spans="1:16" ht="15">
      <c r="A44" s="26">
        <v>38</v>
      </c>
      <c r="B44" s="27" t="s">
        <v>118</v>
      </c>
      <c r="C44" s="28" t="s">
        <v>117</v>
      </c>
      <c r="D44" s="27"/>
      <c r="E44" s="70">
        <f>SUM(E45:E47)</f>
        <v>24744.2</v>
      </c>
      <c r="F44" s="70">
        <f aca="true" t="shared" si="10" ref="F44:M44">SUM(F45:F47)</f>
        <v>0</v>
      </c>
      <c r="G44" s="70">
        <f t="shared" si="10"/>
        <v>0</v>
      </c>
      <c r="H44" s="70">
        <f t="shared" si="10"/>
        <v>0</v>
      </c>
      <c r="I44" s="70">
        <f t="shared" si="10"/>
        <v>0</v>
      </c>
      <c r="J44" s="70">
        <f t="shared" si="10"/>
        <v>0</v>
      </c>
      <c r="K44" s="70">
        <f t="shared" si="10"/>
        <v>0</v>
      </c>
      <c r="L44" s="70">
        <f t="shared" si="10"/>
        <v>0</v>
      </c>
      <c r="M44" s="70">
        <f t="shared" si="10"/>
        <v>12472.900000000001</v>
      </c>
      <c r="N44" s="75">
        <f t="shared" si="1"/>
        <v>50.40736819133373</v>
      </c>
      <c r="O44" s="5">
        <v>0</v>
      </c>
      <c r="P44" s="6">
        <v>0</v>
      </c>
    </row>
    <row r="45" spans="1:16" ht="15" outlineLevel="1">
      <c r="A45" s="26">
        <v>39</v>
      </c>
      <c r="B45" s="29" t="s">
        <v>120</v>
      </c>
      <c r="C45" s="30" t="s">
        <v>119</v>
      </c>
      <c r="D45" s="29"/>
      <c r="E45" s="71">
        <v>1918.6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731.6</v>
      </c>
      <c r="N45" s="76">
        <f t="shared" si="1"/>
        <v>38.13197122902117</v>
      </c>
      <c r="O45" s="5">
        <v>0</v>
      </c>
      <c r="P45" s="6">
        <v>0</v>
      </c>
    </row>
    <row r="46" spans="1:16" ht="15" outlineLevel="1">
      <c r="A46" s="26">
        <v>40</v>
      </c>
      <c r="B46" s="29" t="s">
        <v>122</v>
      </c>
      <c r="C46" s="30" t="s">
        <v>121</v>
      </c>
      <c r="D46" s="29" t="s">
        <v>241</v>
      </c>
      <c r="E46" s="71">
        <v>20973.4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11114.1</v>
      </c>
      <c r="N46" s="76">
        <f t="shared" si="1"/>
        <v>52.99140816462757</v>
      </c>
      <c r="O46" s="5">
        <v>0</v>
      </c>
      <c r="P46" s="6">
        <v>0</v>
      </c>
    </row>
    <row r="47" spans="1:16" ht="27.75" customHeight="1" outlineLevel="1">
      <c r="A47" s="26">
        <v>41</v>
      </c>
      <c r="B47" s="29" t="s">
        <v>124</v>
      </c>
      <c r="C47" s="30" t="s">
        <v>123</v>
      </c>
      <c r="D47" s="29"/>
      <c r="E47" s="71">
        <v>1852.2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627.2</v>
      </c>
      <c r="N47" s="76">
        <f t="shared" si="1"/>
        <v>33.86243386243387</v>
      </c>
      <c r="O47" s="5">
        <v>0</v>
      </c>
      <c r="P47" s="6">
        <v>0</v>
      </c>
    </row>
    <row r="48" spans="1:16" ht="15">
      <c r="A48" s="26">
        <v>42</v>
      </c>
      <c r="B48" s="27" t="s">
        <v>126</v>
      </c>
      <c r="C48" s="28" t="s">
        <v>125</v>
      </c>
      <c r="D48" s="27"/>
      <c r="E48" s="70">
        <f>SUM(E49)</f>
        <v>3504.4</v>
      </c>
      <c r="F48" s="70">
        <f aca="true" t="shared" si="11" ref="F48:M48">SUM(F49)</f>
        <v>0</v>
      </c>
      <c r="G48" s="70">
        <f t="shared" si="11"/>
        <v>0</v>
      </c>
      <c r="H48" s="70">
        <f t="shared" si="11"/>
        <v>0</v>
      </c>
      <c r="I48" s="70">
        <f t="shared" si="11"/>
        <v>0</v>
      </c>
      <c r="J48" s="70">
        <f t="shared" si="11"/>
        <v>0</v>
      </c>
      <c r="K48" s="70">
        <f t="shared" si="11"/>
        <v>0</v>
      </c>
      <c r="L48" s="70">
        <f t="shared" si="11"/>
        <v>0</v>
      </c>
      <c r="M48" s="70">
        <f t="shared" si="11"/>
        <v>1218.3</v>
      </c>
      <c r="N48" s="75">
        <f t="shared" si="1"/>
        <v>34.76486702431229</v>
      </c>
      <c r="O48" s="5">
        <v>0</v>
      </c>
      <c r="P48" s="6">
        <v>0</v>
      </c>
    </row>
    <row r="49" spans="1:16" ht="18.75" customHeight="1" outlineLevel="1">
      <c r="A49" s="26">
        <v>43</v>
      </c>
      <c r="B49" s="29" t="s">
        <v>128</v>
      </c>
      <c r="C49" s="30" t="s">
        <v>127</v>
      </c>
      <c r="D49" s="29"/>
      <c r="E49" s="71">
        <v>3504.4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1218.3</v>
      </c>
      <c r="N49" s="76">
        <f t="shared" si="1"/>
        <v>34.76486702431229</v>
      </c>
      <c r="O49" s="5">
        <v>0</v>
      </c>
      <c r="P49" s="6">
        <v>0</v>
      </c>
    </row>
    <row r="50" spans="1:16" ht="15">
      <c r="A50" s="26">
        <v>44</v>
      </c>
      <c r="B50" s="27" t="s">
        <v>130</v>
      </c>
      <c r="C50" s="28" t="s">
        <v>129</v>
      </c>
      <c r="D50" s="27"/>
      <c r="E50" s="70">
        <f>SUM(E51)</f>
        <v>300</v>
      </c>
      <c r="F50" s="70">
        <f aca="true" t="shared" si="12" ref="F50:M50">SUM(F51)</f>
        <v>0</v>
      </c>
      <c r="G50" s="70">
        <f t="shared" si="12"/>
        <v>0</v>
      </c>
      <c r="H50" s="70">
        <f t="shared" si="12"/>
        <v>0</v>
      </c>
      <c r="I50" s="70">
        <f t="shared" si="12"/>
        <v>0</v>
      </c>
      <c r="J50" s="70">
        <f t="shared" si="12"/>
        <v>0</v>
      </c>
      <c r="K50" s="70">
        <f t="shared" si="12"/>
        <v>0</v>
      </c>
      <c r="L50" s="70">
        <f t="shared" si="12"/>
        <v>0</v>
      </c>
      <c r="M50" s="70">
        <f t="shared" si="12"/>
        <v>117.5</v>
      </c>
      <c r="N50" s="75">
        <f t="shared" si="1"/>
        <v>39.166666666666664</v>
      </c>
      <c r="O50" s="5">
        <v>0</v>
      </c>
      <c r="P50" s="6">
        <v>0</v>
      </c>
    </row>
    <row r="51" spans="1:16" ht="18" customHeight="1" outlineLevel="1">
      <c r="A51" s="26">
        <v>45</v>
      </c>
      <c r="B51" s="29" t="s">
        <v>132</v>
      </c>
      <c r="C51" s="30" t="s">
        <v>131</v>
      </c>
      <c r="D51" s="29"/>
      <c r="E51" s="71">
        <v>300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117.5</v>
      </c>
      <c r="N51" s="76">
        <f t="shared" si="1"/>
        <v>39.166666666666664</v>
      </c>
      <c r="O51" s="5">
        <v>0</v>
      </c>
      <c r="P51" s="6">
        <v>0</v>
      </c>
    </row>
    <row r="52" spans="1:16" ht="28.5">
      <c r="A52" s="26">
        <v>46</v>
      </c>
      <c r="B52" s="27" t="s">
        <v>134</v>
      </c>
      <c r="C52" s="28" t="s">
        <v>133</v>
      </c>
      <c r="D52" s="27"/>
      <c r="E52" s="70">
        <f>SUM(E53)</f>
        <v>300</v>
      </c>
      <c r="F52" s="70">
        <f aca="true" t="shared" si="13" ref="F52:M52">SUM(F53)</f>
        <v>0</v>
      </c>
      <c r="G52" s="70">
        <f t="shared" si="13"/>
        <v>0</v>
      </c>
      <c r="H52" s="70">
        <f t="shared" si="13"/>
        <v>0</v>
      </c>
      <c r="I52" s="70">
        <f t="shared" si="13"/>
        <v>0</v>
      </c>
      <c r="J52" s="70">
        <f t="shared" si="13"/>
        <v>0</v>
      </c>
      <c r="K52" s="70">
        <f t="shared" si="13"/>
        <v>0</v>
      </c>
      <c r="L52" s="70">
        <f t="shared" si="13"/>
        <v>0</v>
      </c>
      <c r="M52" s="70">
        <f t="shared" si="13"/>
        <v>21</v>
      </c>
      <c r="N52" s="75">
        <f t="shared" si="1"/>
        <v>7.000000000000001</v>
      </c>
      <c r="O52" s="5">
        <v>0</v>
      </c>
      <c r="P52" s="6">
        <v>0</v>
      </c>
    </row>
    <row r="53" spans="1:16" ht="30" outlineLevel="1">
      <c r="A53" s="26">
        <v>47</v>
      </c>
      <c r="B53" s="29" t="s">
        <v>136</v>
      </c>
      <c r="C53" s="30" t="s">
        <v>135</v>
      </c>
      <c r="D53" s="29"/>
      <c r="E53" s="71">
        <v>300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21</v>
      </c>
      <c r="N53" s="76">
        <f t="shared" si="1"/>
        <v>7.000000000000001</v>
      </c>
      <c r="O53" s="5">
        <v>0</v>
      </c>
      <c r="P53" s="6">
        <v>0</v>
      </c>
    </row>
    <row r="54" spans="1:16" ht="15">
      <c r="A54" s="26">
        <v>48</v>
      </c>
      <c r="B54" s="81" t="s">
        <v>137</v>
      </c>
      <c r="C54" s="82"/>
      <c r="D54" s="83"/>
      <c r="E54" s="70">
        <f aca="true" t="shared" si="14" ref="E54:M54">E7+E14+E16+E20+E27+E32+E35+E40+E42+E44+E48+E50+E52</f>
        <v>439339.2</v>
      </c>
      <c r="F54" s="70">
        <f t="shared" si="14"/>
        <v>0</v>
      </c>
      <c r="G54" s="70">
        <f t="shared" si="14"/>
        <v>0</v>
      </c>
      <c r="H54" s="70">
        <f t="shared" si="14"/>
        <v>0</v>
      </c>
      <c r="I54" s="70">
        <f t="shared" si="14"/>
        <v>0</v>
      </c>
      <c r="J54" s="70">
        <f t="shared" si="14"/>
        <v>0</v>
      </c>
      <c r="K54" s="70">
        <f t="shared" si="14"/>
        <v>0</v>
      </c>
      <c r="L54" s="70">
        <f t="shared" si="14"/>
        <v>0</v>
      </c>
      <c r="M54" s="70">
        <f t="shared" si="14"/>
        <v>143386.8</v>
      </c>
      <c r="N54" s="75">
        <f t="shared" si="1"/>
        <v>32.63692381649532</v>
      </c>
      <c r="O54" s="7">
        <v>0</v>
      </c>
      <c r="P54" s="8">
        <v>0</v>
      </c>
    </row>
    <row r="55" spans="3:16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12.75"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9"/>
    </row>
    <row r="57" ht="28.5" customHeight="1"/>
  </sheetData>
  <sheetProtection/>
  <mergeCells count="6">
    <mergeCell ref="C56:O56"/>
    <mergeCell ref="C1:H1"/>
    <mergeCell ref="B54:D54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1"/>
  <sheetViews>
    <sheetView zoomScale="75" zoomScaleNormal="75" zoomScalePageLayoutView="0" workbookViewId="0" topLeftCell="A1">
      <selection activeCell="I4" sqref="I4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88" t="s">
        <v>262</v>
      </c>
      <c r="B2" s="89"/>
      <c r="C2" s="89"/>
      <c r="D2" s="89"/>
      <c r="E2" s="89"/>
      <c r="F2" s="89"/>
    </row>
    <row r="3" spans="1:6" ht="12.75" customHeight="1">
      <c r="A3" s="93" t="s">
        <v>145</v>
      </c>
      <c r="B3" s="93" t="s">
        <v>1</v>
      </c>
      <c r="C3" s="93" t="s">
        <v>0</v>
      </c>
      <c r="D3" s="93" t="s">
        <v>246</v>
      </c>
      <c r="E3" s="90" t="s">
        <v>258</v>
      </c>
      <c r="F3" s="90" t="s">
        <v>140</v>
      </c>
    </row>
    <row r="4" spans="1:6" ht="108" customHeight="1">
      <c r="A4" s="94"/>
      <c r="B4" s="94"/>
      <c r="C4" s="94"/>
      <c r="D4" s="94"/>
      <c r="E4" s="91"/>
      <c r="F4" s="92"/>
    </row>
    <row r="5" spans="1:6" ht="15.75">
      <c r="A5" s="31">
        <v>1</v>
      </c>
      <c r="B5" s="31">
        <v>2</v>
      </c>
      <c r="C5" s="31">
        <v>3</v>
      </c>
      <c r="D5" s="31">
        <v>4</v>
      </c>
      <c r="E5" s="78">
        <v>5</v>
      </c>
      <c r="F5" s="78">
        <v>6</v>
      </c>
    </row>
    <row r="6" spans="1:6" ht="31.5">
      <c r="A6" s="32">
        <v>1</v>
      </c>
      <c r="B6" s="33" t="s">
        <v>148</v>
      </c>
      <c r="C6" s="34" t="s">
        <v>149</v>
      </c>
      <c r="D6" s="39">
        <f>D7+D8</f>
        <v>0</v>
      </c>
      <c r="E6" s="39">
        <f>E7+E8</f>
        <v>0</v>
      </c>
      <c r="F6" s="46">
        <v>0</v>
      </c>
    </row>
    <row r="7" spans="1:6" ht="47.25">
      <c r="A7" s="32">
        <v>2</v>
      </c>
      <c r="B7" s="40" t="s">
        <v>150</v>
      </c>
      <c r="C7" s="37" t="s">
        <v>151</v>
      </c>
      <c r="D7" s="38">
        <v>10000</v>
      </c>
      <c r="E7" s="45">
        <v>0</v>
      </c>
      <c r="F7" s="45">
        <f>E7/D7</f>
        <v>0</v>
      </c>
    </row>
    <row r="8" spans="1:6" ht="47.25">
      <c r="A8" s="32">
        <v>3</v>
      </c>
      <c r="B8" s="40" t="s">
        <v>152</v>
      </c>
      <c r="C8" s="37" t="s">
        <v>153</v>
      </c>
      <c r="D8" s="38">
        <v>-10000</v>
      </c>
      <c r="E8" s="45">
        <v>0</v>
      </c>
      <c r="F8" s="45">
        <f>E8/D8</f>
        <v>0</v>
      </c>
    </row>
    <row r="9" spans="1:6" ht="47.25">
      <c r="A9" s="32">
        <v>4</v>
      </c>
      <c r="B9" s="33" t="s">
        <v>154</v>
      </c>
      <c r="C9" s="34" t="s">
        <v>155</v>
      </c>
      <c r="D9" s="35">
        <f>D10+D11</f>
        <v>0</v>
      </c>
      <c r="E9" s="35">
        <f>E10+E11</f>
        <v>952</v>
      </c>
      <c r="F9" s="46">
        <v>0</v>
      </c>
    </row>
    <row r="10" spans="1:6" ht="61.5" customHeight="1">
      <c r="A10" s="32">
        <v>5</v>
      </c>
      <c r="B10" s="36" t="s">
        <v>146</v>
      </c>
      <c r="C10" s="37" t="s">
        <v>255</v>
      </c>
      <c r="D10" s="38">
        <v>12897.4</v>
      </c>
      <c r="E10" s="45">
        <v>1400</v>
      </c>
      <c r="F10" s="45">
        <v>10.8</v>
      </c>
    </row>
    <row r="11" spans="1:6" ht="65.25" customHeight="1">
      <c r="A11" s="32">
        <v>6</v>
      </c>
      <c r="B11" s="36" t="s">
        <v>147</v>
      </c>
      <c r="C11" s="37" t="s">
        <v>256</v>
      </c>
      <c r="D11" s="38">
        <v>-12897.4</v>
      </c>
      <c r="E11" s="45">
        <v>-448</v>
      </c>
      <c r="F11" s="45">
        <v>3.5</v>
      </c>
    </row>
    <row r="12" spans="1:6" ht="31.5">
      <c r="A12" s="32">
        <v>7</v>
      </c>
      <c r="B12" s="33" t="s">
        <v>156</v>
      </c>
      <c r="C12" s="34" t="s">
        <v>157</v>
      </c>
      <c r="D12" s="35">
        <f>D13+D14</f>
        <v>4674.099999999977</v>
      </c>
      <c r="E12" s="39">
        <f>E13+E14</f>
        <v>-56530.70000000001</v>
      </c>
      <c r="F12" s="46">
        <v>1209.4</v>
      </c>
    </row>
    <row r="13" spans="1:6" ht="32.25" customHeight="1">
      <c r="A13" s="32">
        <v>8</v>
      </c>
      <c r="B13" s="40" t="s">
        <v>158</v>
      </c>
      <c r="C13" s="37" t="s">
        <v>159</v>
      </c>
      <c r="D13" s="38">
        <v>-474562.5</v>
      </c>
      <c r="E13" s="45">
        <v>-206971.6</v>
      </c>
      <c r="F13" s="45">
        <v>43.6</v>
      </c>
    </row>
    <row r="14" spans="1:6" ht="31.5">
      <c r="A14" s="32">
        <v>9</v>
      </c>
      <c r="B14" s="40" t="s">
        <v>160</v>
      </c>
      <c r="C14" s="37" t="s">
        <v>161</v>
      </c>
      <c r="D14" s="38">
        <v>479236.6</v>
      </c>
      <c r="E14" s="45">
        <v>150440.9</v>
      </c>
      <c r="F14" s="45">
        <v>31.4</v>
      </c>
    </row>
    <row r="15" spans="1:6" ht="31.5">
      <c r="A15" s="32">
        <v>10</v>
      </c>
      <c r="B15" s="33" t="s">
        <v>162</v>
      </c>
      <c r="C15" s="34" t="s">
        <v>163</v>
      </c>
      <c r="D15" s="35">
        <f>D16-D18</f>
        <v>0</v>
      </c>
      <c r="E15" s="35">
        <f>-E16+E18</f>
        <v>0</v>
      </c>
      <c r="F15" s="46">
        <v>0</v>
      </c>
    </row>
    <row r="16" spans="1:6" ht="47.25">
      <c r="A16" s="32">
        <v>11</v>
      </c>
      <c r="B16" s="33" t="s">
        <v>164</v>
      </c>
      <c r="C16" s="34" t="s">
        <v>165</v>
      </c>
      <c r="D16" s="35">
        <f>D17</f>
        <v>17000</v>
      </c>
      <c r="E16" s="35">
        <f>E17</f>
        <v>0</v>
      </c>
      <c r="F16" s="46">
        <v>0</v>
      </c>
    </row>
    <row r="17" spans="1:6" ht="117.75" customHeight="1">
      <c r="A17" s="32">
        <v>12</v>
      </c>
      <c r="B17" s="40" t="s">
        <v>166</v>
      </c>
      <c r="C17" s="37" t="s">
        <v>250</v>
      </c>
      <c r="D17" s="38">
        <v>17000</v>
      </c>
      <c r="E17" s="45">
        <v>0</v>
      </c>
      <c r="F17" s="45">
        <v>0</v>
      </c>
    </row>
    <row r="18" spans="1:6" ht="47.25">
      <c r="A18" s="32">
        <v>13</v>
      </c>
      <c r="B18" s="33" t="s">
        <v>167</v>
      </c>
      <c r="C18" s="34" t="s">
        <v>168</v>
      </c>
      <c r="D18" s="35">
        <f>D19</f>
        <v>17000</v>
      </c>
      <c r="E18" s="35">
        <f>E19</f>
        <v>0</v>
      </c>
      <c r="F18" s="46">
        <f>E18/D18</f>
        <v>0</v>
      </c>
    </row>
    <row r="19" spans="1:6" ht="31.5">
      <c r="A19" s="32">
        <v>14</v>
      </c>
      <c r="B19" s="40" t="s">
        <v>169</v>
      </c>
      <c r="C19" s="37" t="s">
        <v>170</v>
      </c>
      <c r="D19" s="38">
        <f>D20</f>
        <v>17000</v>
      </c>
      <c r="E19" s="45">
        <v>0</v>
      </c>
      <c r="F19" s="45">
        <f>E19/D19</f>
        <v>0</v>
      </c>
    </row>
    <row r="20" spans="1:6" ht="47.25">
      <c r="A20" s="32">
        <v>15</v>
      </c>
      <c r="B20" s="40" t="s">
        <v>171</v>
      </c>
      <c r="C20" s="37" t="s">
        <v>172</v>
      </c>
      <c r="D20" s="38">
        <v>17000</v>
      </c>
      <c r="E20" s="45">
        <v>0</v>
      </c>
      <c r="F20" s="45">
        <f>E20/D20</f>
        <v>0</v>
      </c>
    </row>
    <row r="21" spans="1:6" ht="91.5" customHeight="1">
      <c r="A21" s="41">
        <v>16</v>
      </c>
      <c r="B21" s="42" t="s">
        <v>173</v>
      </c>
      <c r="C21" s="43"/>
      <c r="D21" s="44">
        <f>D9+D15+D12+D6</f>
        <v>4674.099999999977</v>
      </c>
      <c r="E21" s="44">
        <f>E9+E15+E12+E6</f>
        <v>-55578.70000000001</v>
      </c>
      <c r="F21" s="46">
        <v>1189.1</v>
      </c>
    </row>
  </sheetData>
  <sheetProtection/>
  <mergeCells count="7"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95" t="s">
        <v>263</v>
      </c>
      <c r="B2" s="79"/>
      <c r="C2" s="14"/>
      <c r="D2" s="14"/>
      <c r="E2" s="14"/>
      <c r="F2" s="14"/>
      <c r="G2" s="14"/>
      <c r="H2" s="14"/>
    </row>
    <row r="3" spans="1:2" ht="15.75">
      <c r="A3" s="12"/>
      <c r="B3" s="12"/>
    </row>
    <row r="4" spans="1:5" ht="45.75" customHeight="1">
      <c r="A4" s="10" t="s">
        <v>41</v>
      </c>
      <c r="B4" s="11" t="s">
        <v>144</v>
      </c>
      <c r="E4" s="74"/>
    </row>
    <row r="5" spans="1:2" ht="18" customHeight="1">
      <c r="A5" s="13" t="s">
        <v>138</v>
      </c>
      <c r="B5" s="72">
        <v>4983.6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taramjenina-oa</cp:lastModifiedBy>
  <cp:lastPrinted>2013-07-11T07:21:40Z</cp:lastPrinted>
  <dcterms:created xsi:type="dcterms:W3CDTF">2012-04-02T11:15:40Z</dcterms:created>
  <dcterms:modified xsi:type="dcterms:W3CDTF">2013-07-16T04:32:18Z</dcterms:modified>
  <cp:category/>
  <cp:version/>
  <cp:contentType/>
  <cp:contentStatus/>
</cp:coreProperties>
</file>