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<sst xmlns="http://schemas.openxmlformats.org/spreadsheetml/2006/main" count="430" uniqueCount="428">
  <si>
    <t>Код БК</t>
  </si>
  <si>
    <t>Наименование групп, подгрупп, статей, подстатей</t>
  </si>
  <si>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</si>
  <si>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</si>
  <si>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</si>
  <si>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</si>
  <si>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</si>
  <si>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</si>
  <si>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</si>
  <si>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</si>
  <si>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</si>
  <si>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</si>
  <si>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</si>
  <si>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</si>
  <si>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</si>
  <si>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</si>
  <si>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</si>
  <si>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</si>
  <si>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</si>
  <si>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</si>
  <si>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</si>
  <si>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</si>
  <si>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</si>
  <si>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</si>
  <si>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</si>
  <si>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</si>
  <si>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</si>
  <si>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</si>
  <si>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</si>
  <si>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</si>
  <si>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</si>
  <si>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</si>
  <si>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</si>
  <si>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</si>
  <si>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</si>
  <si>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</si>
  <si>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</si>
  <si>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</si>
  <si>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</si>
  <si>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</si>
  <si>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</si>
  <si>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</si>
  <si>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</si>
  <si>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</si>
  <si>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</si>
  <si>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</si>
  <si>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</si>
  <si>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</si>
  <si>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</si>
  <si>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</si>
  <si>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</si>
  <si>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</si>
  <si>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</si>
  <si>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</si>
  <si>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</si>
  <si>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</si>
  <si>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</si>
  <si>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</si>
  <si>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</si>
  <si>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</si>
  <si>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</si>
  <si>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</si>
  <si>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</si>
  <si>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</si>
  <si>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</si>
  <si>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</si>
  <si>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</si>
  <si>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</si>
  <si>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</si>
  <si>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</si>
  <si>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</si>
  <si>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</si>
  <si>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</si>
  <si>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</si>
  <si>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</si>
  <si>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</si>
  <si>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</si>
  <si>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</si>
  <si>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</si>
  <si>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</si>
  <si>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</si>
  <si>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</si>
  <si>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</si>
  <si>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</si>
  <si>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</si>
  <si>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</si>
  <si>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</si>
  <si>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</si>
  <si>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</si>
  <si>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</si>
  <si>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</si>
  <si>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Приложение  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</si>
  <si>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</si>
  <si>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</si>
  <si>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</si>
  <si>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</si>
  <si>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</si>
  <si>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</si>
  <si>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</si>
  <si>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</si>
  <si>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</si>
  <si>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</si>
  <si>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</si>
  <si>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</si>
  <si>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</si>
  <si>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</si>
  <si>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</si>
  <si>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</si>
  <si>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</si>
  <si>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</si>
  <si>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</si>
  <si>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</si>
  <si>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</si>
  <si>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</si>
  <si>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</si>
  <si>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</si>
  <si>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</si>
  <si>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</si>
  <si>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</si>
  <si>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</si>
  <si>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</si>
  <si>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</si>
  <si>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</si>
  <si>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</si>
  <si>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</si>
  <si>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</si>
  <si>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</si>
  <si>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</si>
  <si>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</si>
  <si>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</si>
  <si>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</si>
  <si>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Минимальный налог, зачисляемый в бюджеты субъектов Российской Федерации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</si>
  <si>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</si>
  <si>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</si>
  <si>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</si>
  <si>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</si>
  <si>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</si>
  <si>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</si>
  <si>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</si>
  <si>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</si>
  <si>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</si>
  <si>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</si>
  <si>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</si>
  <si>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</si>
  <si>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</si>
  <si>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</si>
  <si>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</si>
  <si>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</si>
  <si>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</si>
  <si>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</si>
  <si>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</si>
  <si>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</si>
  <si>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</si>
  <si>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 xml:space="preserve">СВОД ДОХОДОВ БЮДЖЕТА городского округа Верхотурский на 2017 год 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</si>
  <si>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</si>
  <si>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</si>
  <si>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</si>
  <si>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</si>
  <si>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</si>
  <si>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</si>
  <si>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</si>
  <si>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</si>
  <si>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</si>
  <si>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</si>
  <si>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</si>
  <si>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</si>
  <si>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</si>
  <si>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</si>
  <si>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</si>
  <si>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</si>
  <si>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</si>
  <si>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</si>
  <si>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</si>
  <si>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</si>
  <si>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</si>
  <si>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</si>
  <si>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</si>
  <si>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</si>
  <si>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</si>
  <si>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</si>
  <si>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>000 2 02 30022 00 0000 151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</si>
  <si>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</si>
  <si>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</si>
  <si>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</si>
  <si>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</si>
  <si>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</si>
  <si>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</si>
  <si>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000 1 16 21040 04 0000 140</t>
  </si>
  <si>
    <t>000 2 02 20051 04 0000 151</t>
  </si>
  <si>
    <t>000 2 02 25527 04 0000 151</t>
  </si>
  <si>
    <t>Субсидии бюджетам городских округов на реализацию федеральных целевых программ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</si>
  <si>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</si>
  <si>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</si>
  <si>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000 2 02 25527 00 0000 151</t>
  </si>
  <si>
    <t>Субсидии бюджетам на реализацию федеральных целевых программ</t>
  </si>
  <si>
    <t>000 2 02 20051 00 0000 151</t>
  </si>
  <si>
    <t>000 2 02 40000 00 0000 151</t>
  </si>
  <si>
    <t>Иные межбюджетные трансферты</t>
  </si>
  <si>
    <t>000 2 02 49999 00 0000 151</t>
  </si>
  <si>
    <t>000 2 02 49999 04 0000 151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</si>
  <si>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</si>
  <si>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</si>
  <si>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000 1 14 06300 00 0000 430</t>
  </si>
  <si>
    <t>000 1 14 06310 00 0000 430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</si>
  <si>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</si>
  <si>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</si>
  <si>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</si>
  <si>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</si>
  <si>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000 1 16 25050 01 0000 140</t>
  </si>
  <si>
    <t>Денежные взыскания (штрафы) за нарушение законодательства в области охраны окружающей среды</t>
  </si>
  <si>
    <t>Субсидии бюджетам на софинансирование капитальных вложений в объекты государственной (муниципальной) собственности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</si>
  <si>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</si>
  <si>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</si>
  <si>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000 2 02 20077 00 0000 151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</si>
  <si>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</si>
  <si>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000 2 02 35462 04 0000 151</t>
  </si>
  <si>
    <t>000 2 02 35462 00 0000 151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</si>
  <si>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</si>
  <si>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000 1 13 02990 00 0000 130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</si>
  <si>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</si>
  <si>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</si>
  <si>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</si>
  <si>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</si>
  <si>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</si>
  <si>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000 2 02 25027 04 0000 151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</si>
  <si>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</si>
  <si>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</si>
  <si>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000 2 02 25027 00 0000 151</t>
  </si>
  <si>
    <t>000 2 02 25127 04 0000 151</t>
  </si>
  <si>
    <t>000 2 02 25127 00 0000 151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</si>
  <si>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</si>
  <si>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 на реализацию мероприятий по поэтапному внедрению Всероссийского физкультурно-спортивного комплекса "Готов к труду и обороне" (ГТО)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</si>
  <si>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</si>
  <si>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</si>
  <si>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</si>
  <si>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бюджетных и автономных учреждений)</t>
  </si>
  <si>
    <t>000 1 14 01000 00 0000 410</t>
  </si>
  <si>
    <t>Доходы от продажи квартир</t>
  </si>
  <si>
    <t>000 1 14 01040 04 0000 410</t>
  </si>
  <si>
    <t>Доходы от продажи квартир, находящихся в собственности городских округов</t>
  </si>
  <si>
    <t>000 1 14 06020 00 0000 430</t>
  </si>
  <si>
    <t>000 1 14 06024 04 0000 430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</si>
  <si>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</si>
  <si>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</si>
  <si>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Денежные взыскания (штрафы) за нарушение лесного законодательства</t>
  </si>
  <si>
    <t>000 1 16 25070 01 0000 140</t>
  </si>
  <si>
    <t>Денежные взыскания (штрафы) за нарушение лесного законодательства на лесных участках, находящихся в собственности городских округов</t>
  </si>
  <si>
    <t>000 1 16 25073 01 0000 140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</si>
  <si>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</si>
  <si>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</si>
  <si>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</si>
  <si>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</si>
  <si>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</si>
  <si>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</si>
  <si>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</si>
  <si>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</si>
  <si>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</si>
  <si>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</si>
  <si>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</si>
  <si>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</si>
  <si>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</si>
  <si>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</si>
  <si>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</si>
  <si>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</si>
  <si>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</si>
  <si>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</si>
  <si>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</si>
  <si>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</si>
  <si>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</si>
  <si>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</si>
  <si>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</si>
  <si>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</si>
  <si>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</si>
  <si>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</si>
  <si>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</si>
  <si>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</si>
  <si>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</si>
  <si>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</si>
  <si>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</si>
  <si>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</si>
  <si>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</si>
  <si>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</si>
  <si>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</si>
  <si>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</si>
  <si>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</si>
  <si>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</si>
  <si>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</si>
  <si>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</si>
  <si>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</si>
  <si>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</si>
  <si>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</si>
  <si>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</si>
  <si>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</si>
  <si>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</si>
  <si>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</si>
  <si>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</si>
  <si>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</si>
  <si>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</si>
  <si>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</si>
  <si>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</si>
  <si>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</si>
  <si>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</si>
  <si>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</si>
  <si>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</si>
  <si>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</si>
  <si>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</si>
  <si>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</si>
  <si>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</si>
  <si>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</si>
  <si>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</si>
  <si>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</si>
  <si>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</si>
  <si>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</si>
  <si>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</si>
  <si>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</si>
  <si>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</si>
  <si>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</si>
  <si>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</si>
  <si>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</si>
  <si>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</si>
  <si>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</si>
  <si>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</si>
  <si>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</si>
  <si>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</si>
  <si>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</si>
  <si>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</si>
  <si>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</si>
  <si>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</si>
  <si>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</si>
  <si>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</si>
  <si>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</si>
  <si>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</si>
  <si>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</si>
  <si>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</si>
  <si>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</si>
  <si>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</si>
  <si>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</si>
  <si>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</si>
  <si>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</si>
  <si>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</si>
  <si>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</si>
  <si>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</si>
  <si>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</si>
  <si>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</si>
  <si>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</si>
  <si>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</si>
  <si>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</si>
  <si>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</si>
  <si>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</si>
  <si>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</si>
  <si>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</si>
  <si>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</si>
  <si>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</si>
  <si>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</si>
  <si>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</si>
  <si>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</si>
  <si>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</si>
  <si>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</si>
  <si>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</si>
  <si>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</si>
  <si>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</si>
  <si>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</si>
  <si>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</si>
  <si>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</si>
  <si>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</si>
  <si>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</si>
  <si>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</si>
  <si>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Фактическое исполнение за 2017 года</t>
  </si>
  <si>
    <t>Отклонение от уточненных бюджетных назначений 2017 г.</t>
  </si>
  <si>
    <t>% исполнение от уточненных бюджетных назначений 2017 г.</t>
  </si>
  <si>
    <t>Уточненные бюджетные назначения 2017 г.</t>
  </si>
  <si>
    <t>000 1 14 02042 04 0000 410</t>
  </si>
  <si>
    <t>Доходы от реализации имущества, находящегося в собственности городских округов (за исключением имущества движемого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</si>
  <si>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</si>
  <si>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</si>
  <si>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</si>
  <si>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</si>
  <si>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135,1, 135.2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</si>
  <si>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</si>
  <si>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</si>
  <si>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</si>
  <si>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</si>
  <si>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</si>
  <si>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</si>
  <si>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000 1 17 01040 04 0000 180</t>
  </si>
  <si>
    <t>Невыясненные поступления, зачисляемые в бюджеты городских округов</t>
  </si>
  <si>
    <t>000 1 17 05000 00 0000 180</t>
  </si>
  <si>
    <t>Прочие неналоговые доходы</t>
  </si>
  <si>
    <t>000 1 17 05040 04 0000 180</t>
  </si>
  <si>
    <t xml:space="preserve">Прочие неналоговые доходы бюджетов городских округов 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</si>
  <si>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</si>
  <si>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МЕЖБЮЖЕТНЫХ ТРАНСФЕРТОВ, ИМЕЮЩИХ ЦЕЛЕВОЕ НАЗНАЧЕНИЕ, ПРОШЛЫХ ЛЕТ</t>
  </si>
  <si>
    <t>000 2 18 04000 04 0000 180</t>
  </si>
  <si>
    <t>000 2 18 00000 00 0000 180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</si>
  <si>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</si>
  <si>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</si>
  <si>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000 2 18 04030 04 0000 180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</si>
  <si>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</si>
  <si>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</si>
  <si>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</si>
  <si>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000 2 19 00000 04 0000 151</t>
  </si>
  <si>
    <t>000 2 19 60010 04 0000 151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</si>
  <si>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</si>
  <si>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</si>
  <si>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108</t>
  </si>
  <si>
    <t>109</t>
  </si>
  <si>
    <t>110</t>
  </si>
  <si>
    <t>111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</si>
  <si>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</si>
  <si>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</si>
  <si>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</si>
  <si>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</si>
  <si>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</si>
  <si>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</si>
  <si>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</si>
  <si>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</si>
  <si>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</si>
  <si>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</si>
  <si>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</si>
  <si>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</si>
  <si>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</si>
  <si>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</si>
  <si>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</si>
  <si>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</si>
  <si>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</si>
  <si>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 xml:space="preserve">"Об исполнении бюджета городского округа Верхотурский за 2017 год 
</t>
  </si>
  <si>
    <t>и плановый перод 2018 и 2019 годов"</t>
  </si>
  <si>
    <t>от «30» мая  2018 года  № 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</si>
</sst>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5" fontId="6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175" fontId="1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4.75390625" style="0" customWidth="1"/>
    <col min="2" max="2" width="22.25390625" style="0" customWidth="1"/>
    <col min="3" max="3" width="33.875" style="0" customWidth="1"/>
    <col min="4" max="4" width="12.625" style="0" customWidth="1"/>
    <col min="5" max="5" width="13.875" style="0" customWidth="1"/>
    <col min="6" max="6" width="12.25390625" style="0" customWidth="1"/>
    <col min="7" max="7" width="13.375" style="0" customWidth="1"/>
  </cols>
  <sheetData>
    <row r="1" spans="1:7" ht="12.75" customHeight="1">
      <c r="A1" s="30" t="s">
        <v>91</v>
      </c>
      <c r="B1" s="30"/>
      <c r="C1" s="30"/>
      <c r="D1" s="30"/>
      <c r="E1" s="30"/>
      <c r="F1" s="30"/>
      <c r="G1" s="30"/>
    </row>
    <row r="2" spans="1:7" ht="12.75" customHeight="1">
      <c r="A2" s="30" t="s">
        <v>152</v>
      </c>
      <c r="B2" s="30"/>
      <c r="C2" s="30"/>
      <c r="D2" s="30"/>
      <c r="E2" s="30"/>
      <c r="F2" s="30"/>
      <c r="G2" s="30"/>
    </row>
    <row r="3" spans="1:7" ht="12.75" customHeight="1">
      <c r="A3" s="30" t="s">
        <v>427</v>
      </c>
      <c r="B3" s="30"/>
      <c r="C3" s="30"/>
      <c r="D3" s="30"/>
      <c r="E3" s="30"/>
      <c r="F3" s="30"/>
      <c r="G3" s="30"/>
    </row>
    <row r="4" spans="1:7" ht="14.25" customHeight="1">
      <c r="A4" s="31" t="s">
        <v>425</v>
      </c>
      <c r="B4" s="31"/>
      <c r="C4" s="31"/>
      <c r="D4" s="31"/>
      <c r="E4" s="31"/>
      <c r="F4" s="31"/>
      <c r="G4" s="31"/>
    </row>
    <row r="5" spans="1:7" ht="15.75" customHeight="1">
      <c r="A5" s="33" t="s">
        <v>426</v>
      </c>
      <c r="B5" s="33"/>
      <c r="C5" s="33"/>
      <c r="D5" s="33"/>
      <c r="E5" s="33"/>
      <c r="F5" s="33"/>
      <c r="G5" s="33"/>
    </row>
    <row r="6" spans="1:7" ht="15.75" customHeight="1">
      <c r="A6" s="29"/>
      <c r="B6" s="29"/>
      <c r="C6" s="29"/>
      <c r="D6" s="29"/>
      <c r="E6" s="29"/>
      <c r="F6" s="29"/>
      <c r="G6" s="29"/>
    </row>
    <row r="7" spans="1:7" ht="18" customHeight="1">
      <c r="A7" s="32" t="s">
        <v>153</v>
      </c>
      <c r="B7" s="32"/>
      <c r="C7" s="32"/>
      <c r="D7" s="32"/>
      <c r="E7" s="32"/>
      <c r="F7" s="32"/>
      <c r="G7" s="32"/>
    </row>
    <row r="8" ht="15.75">
      <c r="B8" s="1"/>
    </row>
    <row r="9" spans="1:7" ht="90.75" customHeight="1">
      <c r="A9" s="24" t="s">
        <v>2</v>
      </c>
      <c r="B9" s="24" t="s">
        <v>0</v>
      </c>
      <c r="C9" s="24" t="s">
        <v>1</v>
      </c>
      <c r="D9" s="24" t="s">
        <v>370</v>
      </c>
      <c r="E9" s="25" t="s">
        <v>367</v>
      </c>
      <c r="F9" s="24" t="s">
        <v>368</v>
      </c>
      <c r="G9" s="24" t="s">
        <v>369</v>
      </c>
    </row>
    <row r="10" spans="1:7" ht="14.25" customHeight="1">
      <c r="A10" s="3">
        <v>1</v>
      </c>
      <c r="B10" s="3">
        <v>2</v>
      </c>
      <c r="C10" s="3">
        <v>3</v>
      </c>
      <c r="D10" s="3">
        <v>4</v>
      </c>
      <c r="E10" s="23"/>
      <c r="F10" s="23"/>
      <c r="G10" s="23"/>
    </row>
    <row r="11" spans="1:7" ht="12.75" customHeight="1">
      <c r="A11" s="22" t="s">
        <v>248</v>
      </c>
      <c r="B11" s="4" t="s">
        <v>3</v>
      </c>
      <c r="C11" s="5" t="s">
        <v>4</v>
      </c>
      <c r="D11" s="16">
        <f>D12+D18+D24+D37+D45+D48+D56+D61+D68+D83+D103</f>
        <v>86696.5</v>
      </c>
      <c r="E11" s="16">
        <f>E12+E18+E24+E37+E45+E48+E56+E61+E68+E83+E103</f>
        <v>79693.40000000001</v>
      </c>
      <c r="F11" s="28">
        <f>E11-D11</f>
        <v>-7003.099999999991</v>
      </c>
      <c r="G11" s="28">
        <f>E11/D11*100</f>
        <v>91.92228059956285</v>
      </c>
    </row>
    <row r="12" spans="1:7" ht="12" customHeight="1">
      <c r="A12" s="22" t="s">
        <v>249</v>
      </c>
      <c r="B12" s="4" t="s">
        <v>5</v>
      </c>
      <c r="C12" s="5" t="s">
        <v>6</v>
      </c>
      <c r="D12" s="16">
        <f>SUM(D13)</f>
        <v>24691.399999999998</v>
      </c>
      <c r="E12" s="16">
        <f>SUM(E13)</f>
        <v>24017.9</v>
      </c>
      <c r="F12" s="28">
        <f aca="true" t="shared" si="0" ref="F12:F76">E12-D12</f>
        <v>-673.4999999999964</v>
      </c>
      <c r="G12" s="28">
        <f aca="true" t="shared" si="1" ref="G12:G76">E12/D12*100</f>
        <v>97.27232963703963</v>
      </c>
    </row>
    <row r="13" spans="1:7" ht="12" customHeight="1">
      <c r="A13" s="22" t="s">
        <v>250</v>
      </c>
      <c r="B13" s="4" t="s">
        <v>7</v>
      </c>
      <c r="C13" s="5" t="s">
        <v>8</v>
      </c>
      <c r="D13" s="16">
        <f>SUM(D14:D17)</f>
        <v>24691.399999999998</v>
      </c>
      <c r="E13" s="16">
        <f>SUM(E14:E17)</f>
        <v>24017.9</v>
      </c>
      <c r="F13" s="28">
        <f t="shared" si="0"/>
        <v>-673.4999999999964</v>
      </c>
      <c r="G13" s="28">
        <f t="shared" si="1"/>
        <v>97.27232963703963</v>
      </c>
    </row>
    <row r="14" spans="1:7" ht="97.5" customHeight="1">
      <c r="A14" s="22" t="s">
        <v>251</v>
      </c>
      <c r="B14" s="6" t="s">
        <v>9</v>
      </c>
      <c r="C14" s="9" t="s">
        <v>94</v>
      </c>
      <c r="D14" s="17">
        <v>24441.1</v>
      </c>
      <c r="E14" s="26">
        <v>23888.2</v>
      </c>
      <c r="F14" s="26">
        <f t="shared" si="0"/>
        <v>-552.8999999999978</v>
      </c>
      <c r="G14" s="26">
        <f t="shared" si="1"/>
        <v>97.73782685722003</v>
      </c>
    </row>
    <row r="15" spans="1:7" ht="131.25" customHeight="1">
      <c r="A15" s="22" t="s">
        <v>252</v>
      </c>
      <c r="B15" s="6" t="s">
        <v>10</v>
      </c>
      <c r="C15" s="9" t="s">
        <v>11</v>
      </c>
      <c r="D15" s="17">
        <v>49.1</v>
      </c>
      <c r="E15" s="26">
        <v>71.7</v>
      </c>
      <c r="F15" s="26">
        <f t="shared" si="0"/>
        <v>22.6</v>
      </c>
      <c r="G15" s="26">
        <f t="shared" si="1"/>
        <v>146.0285132382892</v>
      </c>
    </row>
    <row r="16" spans="1:7" ht="60.75" customHeight="1">
      <c r="A16" s="22" t="s">
        <v>253</v>
      </c>
      <c r="B16" s="6" t="s">
        <v>12</v>
      </c>
      <c r="C16" s="9" t="s">
        <v>13</v>
      </c>
      <c r="D16" s="17">
        <v>73.7</v>
      </c>
      <c r="E16" s="26">
        <v>46</v>
      </c>
      <c r="F16" s="26">
        <f t="shared" si="0"/>
        <v>-27.700000000000003</v>
      </c>
      <c r="G16" s="26">
        <f t="shared" si="1"/>
        <v>62.415196743554944</v>
      </c>
    </row>
    <row r="17" spans="1:7" ht="110.25" customHeight="1">
      <c r="A17" s="22" t="s">
        <v>254</v>
      </c>
      <c r="B17" s="6" t="s">
        <v>14</v>
      </c>
      <c r="C17" s="9" t="s">
        <v>15</v>
      </c>
      <c r="D17" s="17">
        <v>127.5</v>
      </c>
      <c r="E17" s="26">
        <v>12</v>
      </c>
      <c r="F17" s="26">
        <f t="shared" si="0"/>
        <v>-115.5</v>
      </c>
      <c r="G17" s="26">
        <f t="shared" si="1"/>
        <v>9.411764705882353</v>
      </c>
    </row>
    <row r="18" spans="1:7" ht="47.25" customHeight="1">
      <c r="A18" s="22" t="s">
        <v>255</v>
      </c>
      <c r="B18" s="4" t="s">
        <v>96</v>
      </c>
      <c r="C18" s="5" t="s">
        <v>95</v>
      </c>
      <c r="D18" s="16">
        <f>SUM(D19)</f>
        <v>10489</v>
      </c>
      <c r="E18" s="16">
        <f>SUM(E19)</f>
        <v>12078.599999999999</v>
      </c>
      <c r="F18" s="28">
        <f t="shared" si="0"/>
        <v>1589.5999999999985</v>
      </c>
      <c r="G18" s="28">
        <f t="shared" si="1"/>
        <v>115.15492420631136</v>
      </c>
    </row>
    <row r="19" spans="1:7" ht="24.75" customHeight="1">
      <c r="A19" s="22" t="s">
        <v>256</v>
      </c>
      <c r="B19" s="4" t="s">
        <v>97</v>
      </c>
      <c r="C19" s="5" t="s">
        <v>98</v>
      </c>
      <c r="D19" s="16">
        <f>SUM(D20:D23)</f>
        <v>10489</v>
      </c>
      <c r="E19" s="16">
        <f>SUM(E20:E23)</f>
        <v>12078.599999999999</v>
      </c>
      <c r="F19" s="28">
        <f t="shared" si="0"/>
        <v>1589.5999999999985</v>
      </c>
      <c r="G19" s="28">
        <f t="shared" si="1"/>
        <v>115.15492420631136</v>
      </c>
    </row>
    <row r="20" spans="1:7" ht="84" customHeight="1">
      <c r="A20" s="22" t="s">
        <v>257</v>
      </c>
      <c r="B20" s="6" t="s">
        <v>112</v>
      </c>
      <c r="C20" s="10" t="s">
        <v>120</v>
      </c>
      <c r="D20" s="17">
        <v>3209.6</v>
      </c>
      <c r="E20" s="26">
        <v>4963.1</v>
      </c>
      <c r="F20" s="26">
        <f t="shared" si="0"/>
        <v>1753.5000000000005</v>
      </c>
      <c r="G20" s="26">
        <f t="shared" si="1"/>
        <v>154.63297607178467</v>
      </c>
    </row>
    <row r="21" spans="1:7" ht="120" customHeight="1">
      <c r="A21" s="22" t="s">
        <v>258</v>
      </c>
      <c r="B21" s="6" t="s">
        <v>113</v>
      </c>
      <c r="C21" s="10" t="s">
        <v>121</v>
      </c>
      <c r="D21" s="17">
        <v>115.4</v>
      </c>
      <c r="E21" s="26">
        <v>50.4</v>
      </c>
      <c r="F21" s="26">
        <f t="shared" si="0"/>
        <v>-65</v>
      </c>
      <c r="G21" s="26">
        <f t="shared" si="1"/>
        <v>43.67417677642981</v>
      </c>
    </row>
    <row r="22" spans="1:7" ht="96.75" customHeight="1">
      <c r="A22" s="22" t="s">
        <v>259</v>
      </c>
      <c r="B22" s="6" t="s">
        <v>114</v>
      </c>
      <c r="C22" s="10" t="s">
        <v>122</v>
      </c>
      <c r="D22" s="17">
        <v>7027.6</v>
      </c>
      <c r="E22" s="26">
        <v>8026.3</v>
      </c>
      <c r="F22" s="26">
        <f t="shared" si="0"/>
        <v>998.6999999999998</v>
      </c>
      <c r="G22" s="26">
        <f t="shared" si="1"/>
        <v>114.21111047868405</v>
      </c>
    </row>
    <row r="23" spans="1:7" ht="95.25" customHeight="1">
      <c r="A23" s="22" t="s">
        <v>260</v>
      </c>
      <c r="B23" s="6" t="s">
        <v>115</v>
      </c>
      <c r="C23" s="10" t="s">
        <v>123</v>
      </c>
      <c r="D23" s="17">
        <v>136.4</v>
      </c>
      <c r="E23" s="26">
        <v>-961.2</v>
      </c>
      <c r="F23" s="26">
        <f t="shared" si="0"/>
        <v>-1097.6000000000001</v>
      </c>
      <c r="G23" s="26">
        <f t="shared" si="1"/>
        <v>-704.692082111437</v>
      </c>
    </row>
    <row r="24" spans="1:7" ht="12.75" customHeight="1">
      <c r="A24" s="22" t="s">
        <v>261</v>
      </c>
      <c r="B24" s="4" t="s">
        <v>16</v>
      </c>
      <c r="C24" s="5" t="s">
        <v>17</v>
      </c>
      <c r="D24" s="16">
        <f>D25+D31+D33+D35</f>
        <v>11038.300000000001</v>
      </c>
      <c r="E24" s="16">
        <f>E25+E31+E33+E35</f>
        <v>10564.6</v>
      </c>
      <c r="F24" s="28">
        <f t="shared" si="0"/>
        <v>-473.7000000000007</v>
      </c>
      <c r="G24" s="28">
        <f t="shared" si="1"/>
        <v>95.70857831368961</v>
      </c>
    </row>
    <row r="25" spans="1:7" ht="37.5" customHeight="1">
      <c r="A25" s="22" t="s">
        <v>262</v>
      </c>
      <c r="B25" s="4" t="s">
        <v>124</v>
      </c>
      <c r="C25" s="5" t="s">
        <v>125</v>
      </c>
      <c r="D25" s="16">
        <f>SUM(D26+D28+D30)</f>
        <v>1914.7</v>
      </c>
      <c r="E25" s="16">
        <f>SUM(E26+E28+E30)</f>
        <v>1822.6</v>
      </c>
      <c r="F25" s="28">
        <f t="shared" si="0"/>
        <v>-92.10000000000014</v>
      </c>
      <c r="G25" s="28">
        <f t="shared" si="1"/>
        <v>95.1898469734162</v>
      </c>
    </row>
    <row r="26" spans="1:7" ht="49.5" customHeight="1">
      <c r="A26" s="22" t="s">
        <v>263</v>
      </c>
      <c r="B26" s="6" t="s">
        <v>126</v>
      </c>
      <c r="C26" s="9" t="s">
        <v>129</v>
      </c>
      <c r="D26" s="17">
        <f>SUM(D27)</f>
        <v>662.3</v>
      </c>
      <c r="E26" s="17">
        <f>SUM(E27)</f>
        <v>568.8</v>
      </c>
      <c r="F26" s="26">
        <f t="shared" si="0"/>
        <v>-93.5</v>
      </c>
      <c r="G26" s="26">
        <f t="shared" si="1"/>
        <v>85.882530575268</v>
      </c>
    </row>
    <row r="27" spans="1:7" ht="48.75" customHeight="1">
      <c r="A27" s="22" t="s">
        <v>264</v>
      </c>
      <c r="B27" s="7" t="s">
        <v>154</v>
      </c>
      <c r="C27" s="8" t="s">
        <v>156</v>
      </c>
      <c r="D27" s="18">
        <v>662.3</v>
      </c>
      <c r="E27" s="27">
        <v>568.8</v>
      </c>
      <c r="F27" s="27">
        <f t="shared" si="0"/>
        <v>-93.5</v>
      </c>
      <c r="G27" s="27">
        <f t="shared" si="1"/>
        <v>85.882530575268</v>
      </c>
    </row>
    <row r="28" spans="1:7" ht="59.25" customHeight="1">
      <c r="A28" s="22" t="s">
        <v>265</v>
      </c>
      <c r="B28" s="6" t="s">
        <v>127</v>
      </c>
      <c r="C28" s="9" t="s">
        <v>130</v>
      </c>
      <c r="D28" s="17">
        <f>SUM(D29)</f>
        <v>1080</v>
      </c>
      <c r="E28" s="17">
        <f>SUM(E29)</f>
        <v>1251.6</v>
      </c>
      <c r="F28" s="26">
        <f t="shared" si="0"/>
        <v>171.5999999999999</v>
      </c>
      <c r="G28" s="26">
        <f t="shared" si="1"/>
        <v>115.88888888888889</v>
      </c>
    </row>
    <row r="29" spans="1:7" ht="63" customHeight="1">
      <c r="A29" s="22" t="s">
        <v>266</v>
      </c>
      <c r="B29" s="7" t="s">
        <v>155</v>
      </c>
      <c r="C29" s="8" t="s">
        <v>157</v>
      </c>
      <c r="D29" s="18">
        <v>1080</v>
      </c>
      <c r="E29" s="27">
        <v>1251.6</v>
      </c>
      <c r="F29" s="27">
        <f t="shared" si="0"/>
        <v>171.5999999999999</v>
      </c>
      <c r="G29" s="27">
        <f t="shared" si="1"/>
        <v>115.88888888888889</v>
      </c>
    </row>
    <row r="30" spans="1:7" ht="34.5" customHeight="1">
      <c r="A30" s="22" t="s">
        <v>267</v>
      </c>
      <c r="B30" s="6" t="s">
        <v>128</v>
      </c>
      <c r="C30" s="9" t="s">
        <v>131</v>
      </c>
      <c r="D30" s="17">
        <v>172.4</v>
      </c>
      <c r="E30" s="26">
        <v>2.2</v>
      </c>
      <c r="F30" s="26">
        <f t="shared" si="0"/>
        <v>-170.20000000000002</v>
      </c>
      <c r="G30" s="26">
        <f t="shared" si="1"/>
        <v>1.2761020881670535</v>
      </c>
    </row>
    <row r="31" spans="1:7" ht="25.5" customHeight="1">
      <c r="A31" s="22" t="s">
        <v>268</v>
      </c>
      <c r="B31" s="4" t="s">
        <v>18</v>
      </c>
      <c r="C31" s="5" t="s">
        <v>19</v>
      </c>
      <c r="D31" s="16">
        <f>SUM(D32:D32)</f>
        <v>8509</v>
      </c>
      <c r="E31" s="16">
        <f>SUM(E32:E32)</f>
        <v>8177.2</v>
      </c>
      <c r="F31" s="28">
        <f t="shared" si="0"/>
        <v>-331.8000000000002</v>
      </c>
      <c r="G31" s="28">
        <f t="shared" si="1"/>
        <v>96.10059936537783</v>
      </c>
    </row>
    <row r="32" spans="1:7" ht="25.5" customHeight="1">
      <c r="A32" s="22" t="s">
        <v>269</v>
      </c>
      <c r="B32" s="6" t="s">
        <v>20</v>
      </c>
      <c r="C32" s="9" t="s">
        <v>19</v>
      </c>
      <c r="D32" s="17">
        <v>8509</v>
      </c>
      <c r="E32" s="26">
        <v>8177.2</v>
      </c>
      <c r="F32" s="26">
        <f t="shared" si="0"/>
        <v>-331.8000000000002</v>
      </c>
      <c r="G32" s="26">
        <f t="shared" si="1"/>
        <v>96.10059936537783</v>
      </c>
    </row>
    <row r="33" spans="1:7" ht="15.75" customHeight="1">
      <c r="A33" s="22" t="s">
        <v>270</v>
      </c>
      <c r="B33" s="4" t="s">
        <v>21</v>
      </c>
      <c r="C33" s="5" t="s">
        <v>22</v>
      </c>
      <c r="D33" s="16">
        <f>SUM(D34)</f>
        <v>160.2</v>
      </c>
      <c r="E33" s="16">
        <f>SUM(E34)</f>
        <v>69.1</v>
      </c>
      <c r="F33" s="28">
        <f t="shared" si="0"/>
        <v>-91.1</v>
      </c>
      <c r="G33" s="28">
        <f t="shared" si="1"/>
        <v>43.13358302122347</v>
      </c>
    </row>
    <row r="34" spans="1:7" ht="13.5" customHeight="1">
      <c r="A34" s="22" t="s">
        <v>271</v>
      </c>
      <c r="B34" s="6" t="s">
        <v>23</v>
      </c>
      <c r="C34" s="9" t="s">
        <v>22</v>
      </c>
      <c r="D34" s="17">
        <v>160.2</v>
      </c>
      <c r="E34" s="26">
        <v>69.1</v>
      </c>
      <c r="F34" s="26">
        <f t="shared" si="0"/>
        <v>-91.1</v>
      </c>
      <c r="G34" s="26">
        <f t="shared" si="1"/>
        <v>43.13358302122347</v>
      </c>
    </row>
    <row r="35" spans="1:7" ht="37.5" customHeight="1">
      <c r="A35" s="22" t="s">
        <v>272</v>
      </c>
      <c r="B35" s="4" t="s">
        <v>116</v>
      </c>
      <c r="C35" s="5" t="s">
        <v>118</v>
      </c>
      <c r="D35" s="16">
        <f>SUM(D36)</f>
        <v>454.4</v>
      </c>
      <c r="E35" s="16">
        <f>SUM(E36)</f>
        <v>495.7</v>
      </c>
      <c r="F35" s="28">
        <f t="shared" si="0"/>
        <v>41.30000000000001</v>
      </c>
      <c r="G35" s="28">
        <f t="shared" si="1"/>
        <v>109.08890845070422</v>
      </c>
    </row>
    <row r="36" spans="1:7" ht="49.5" customHeight="1">
      <c r="A36" s="22" t="s">
        <v>273</v>
      </c>
      <c r="B36" s="6" t="s">
        <v>117</v>
      </c>
      <c r="C36" s="9" t="s">
        <v>119</v>
      </c>
      <c r="D36" s="17">
        <v>454.4</v>
      </c>
      <c r="E36" s="26">
        <v>495.7</v>
      </c>
      <c r="F36" s="26">
        <f t="shared" si="0"/>
        <v>41.30000000000001</v>
      </c>
      <c r="G36" s="26">
        <f t="shared" si="1"/>
        <v>109.08890845070422</v>
      </c>
    </row>
    <row r="37" spans="1:7" ht="12" customHeight="1">
      <c r="A37" s="22" t="s">
        <v>274</v>
      </c>
      <c r="B37" s="4" t="s">
        <v>24</v>
      </c>
      <c r="C37" s="5" t="s">
        <v>25</v>
      </c>
      <c r="D37" s="16">
        <f>D38+D40</f>
        <v>11956.1</v>
      </c>
      <c r="E37" s="16">
        <f>E38+E40</f>
        <v>14669.7</v>
      </c>
      <c r="F37" s="28">
        <f t="shared" si="0"/>
        <v>2713.6000000000004</v>
      </c>
      <c r="G37" s="28">
        <f t="shared" si="1"/>
        <v>122.69636419902812</v>
      </c>
    </row>
    <row r="38" spans="1:7" ht="14.25" customHeight="1">
      <c r="A38" s="22" t="s">
        <v>275</v>
      </c>
      <c r="B38" s="4" t="s">
        <v>26</v>
      </c>
      <c r="C38" s="5" t="s">
        <v>27</v>
      </c>
      <c r="D38" s="16">
        <f>SUM(D39)</f>
        <v>2964</v>
      </c>
      <c r="E38" s="16">
        <f>SUM(E39)</f>
        <v>4035.2</v>
      </c>
      <c r="F38" s="28">
        <f t="shared" si="0"/>
        <v>1071.1999999999998</v>
      </c>
      <c r="G38" s="28">
        <f t="shared" si="1"/>
        <v>136.140350877193</v>
      </c>
    </row>
    <row r="39" spans="1:7" ht="60.75" customHeight="1">
      <c r="A39" s="22" t="s">
        <v>276</v>
      </c>
      <c r="B39" s="6" t="s">
        <v>28</v>
      </c>
      <c r="C39" s="9" t="s">
        <v>29</v>
      </c>
      <c r="D39" s="17">
        <v>2964</v>
      </c>
      <c r="E39" s="26">
        <v>4035.2</v>
      </c>
      <c r="F39" s="26">
        <f t="shared" si="0"/>
        <v>1071.1999999999998</v>
      </c>
      <c r="G39" s="26">
        <f t="shared" si="1"/>
        <v>136.140350877193</v>
      </c>
    </row>
    <row r="40" spans="1:7" ht="13.5" customHeight="1">
      <c r="A40" s="22" t="s">
        <v>277</v>
      </c>
      <c r="B40" s="4" t="s">
        <v>30</v>
      </c>
      <c r="C40" s="5" t="s">
        <v>31</v>
      </c>
      <c r="D40" s="16">
        <f>D41+D43</f>
        <v>8992.1</v>
      </c>
      <c r="E40" s="16">
        <f>E41+E43</f>
        <v>10634.5</v>
      </c>
      <c r="F40" s="28">
        <f t="shared" si="0"/>
        <v>1642.3999999999996</v>
      </c>
      <c r="G40" s="28">
        <f t="shared" si="1"/>
        <v>118.26492143103391</v>
      </c>
    </row>
    <row r="41" spans="1:7" ht="15" customHeight="1">
      <c r="A41" s="22" t="s">
        <v>278</v>
      </c>
      <c r="B41" s="6" t="s">
        <v>135</v>
      </c>
      <c r="C41" s="9" t="s">
        <v>134</v>
      </c>
      <c r="D41" s="17">
        <f>SUM(D42)</f>
        <v>7456.1</v>
      </c>
      <c r="E41" s="17">
        <f>SUM(E42)</f>
        <v>7286.8</v>
      </c>
      <c r="F41" s="26">
        <f t="shared" si="0"/>
        <v>-169.30000000000018</v>
      </c>
      <c r="G41" s="26">
        <f t="shared" si="1"/>
        <v>97.72937594721101</v>
      </c>
    </row>
    <row r="42" spans="1:7" ht="48.75" customHeight="1">
      <c r="A42" s="22" t="s">
        <v>279</v>
      </c>
      <c r="B42" s="8" t="s">
        <v>132</v>
      </c>
      <c r="C42" s="8" t="s">
        <v>133</v>
      </c>
      <c r="D42" s="18">
        <v>7456.1</v>
      </c>
      <c r="E42" s="27">
        <v>7286.8</v>
      </c>
      <c r="F42" s="27">
        <f t="shared" si="0"/>
        <v>-169.30000000000018</v>
      </c>
      <c r="G42" s="27">
        <f t="shared" si="1"/>
        <v>97.72937594721101</v>
      </c>
    </row>
    <row r="43" spans="1:7" ht="15.75" customHeight="1">
      <c r="A43" s="22" t="s">
        <v>280</v>
      </c>
      <c r="B43" s="6" t="s">
        <v>137</v>
      </c>
      <c r="C43" s="9" t="s">
        <v>136</v>
      </c>
      <c r="D43" s="17">
        <f>SUM(D44)</f>
        <v>1536</v>
      </c>
      <c r="E43" s="17">
        <f>SUM(E44)</f>
        <v>3347.7</v>
      </c>
      <c r="F43" s="26">
        <f t="shared" si="0"/>
        <v>1811.6999999999998</v>
      </c>
      <c r="G43" s="26">
        <f t="shared" si="1"/>
        <v>217.94921874999997</v>
      </c>
    </row>
    <row r="44" spans="1:7" ht="49.5" customHeight="1">
      <c r="A44" s="22" t="s">
        <v>281</v>
      </c>
      <c r="B44" s="7" t="s">
        <v>150</v>
      </c>
      <c r="C44" s="8" t="s">
        <v>138</v>
      </c>
      <c r="D44" s="18">
        <v>1536</v>
      </c>
      <c r="E44" s="27">
        <v>3347.7</v>
      </c>
      <c r="F44" s="27">
        <f t="shared" si="0"/>
        <v>1811.6999999999998</v>
      </c>
      <c r="G44" s="27">
        <f t="shared" si="1"/>
        <v>217.94921874999997</v>
      </c>
    </row>
    <row r="45" spans="1:7" ht="12.75" customHeight="1">
      <c r="A45" s="22" t="s">
        <v>282</v>
      </c>
      <c r="B45" s="4" t="s">
        <v>32</v>
      </c>
      <c r="C45" s="5" t="s">
        <v>33</v>
      </c>
      <c r="D45" s="16">
        <f>D46</f>
        <v>1333</v>
      </c>
      <c r="E45" s="16">
        <f>E46</f>
        <v>1352.5</v>
      </c>
      <c r="F45" s="26">
        <f t="shared" si="0"/>
        <v>19.5</v>
      </c>
      <c r="G45" s="26">
        <f t="shared" si="1"/>
        <v>101.4628657164291</v>
      </c>
    </row>
    <row r="46" spans="1:7" ht="39" customHeight="1">
      <c r="A46" s="22" t="s">
        <v>283</v>
      </c>
      <c r="B46" s="4" t="s">
        <v>34</v>
      </c>
      <c r="C46" s="5" t="s">
        <v>35</v>
      </c>
      <c r="D46" s="16">
        <f>SUM(D47)</f>
        <v>1333</v>
      </c>
      <c r="E46" s="16">
        <f>SUM(E47)</f>
        <v>1352.5</v>
      </c>
      <c r="F46" s="26">
        <f t="shared" si="0"/>
        <v>19.5</v>
      </c>
      <c r="G46" s="26">
        <f t="shared" si="1"/>
        <v>101.4628657164291</v>
      </c>
    </row>
    <row r="47" spans="1:7" ht="61.5" customHeight="1">
      <c r="A47" s="22" t="s">
        <v>284</v>
      </c>
      <c r="B47" s="6" t="s">
        <v>36</v>
      </c>
      <c r="C47" s="9" t="s">
        <v>37</v>
      </c>
      <c r="D47" s="17">
        <v>1333</v>
      </c>
      <c r="E47" s="26">
        <v>1352.5</v>
      </c>
      <c r="F47" s="26">
        <f t="shared" si="0"/>
        <v>19.5</v>
      </c>
      <c r="G47" s="26">
        <f t="shared" si="1"/>
        <v>101.4628657164291</v>
      </c>
    </row>
    <row r="48" spans="1:7" ht="49.5" customHeight="1">
      <c r="A48" s="22" t="s">
        <v>285</v>
      </c>
      <c r="B48" s="4" t="s">
        <v>38</v>
      </c>
      <c r="C48" s="5" t="s">
        <v>151</v>
      </c>
      <c r="D48" s="16">
        <f>SUM(D49)</f>
        <v>12341.7</v>
      </c>
      <c r="E48" s="16">
        <f>SUM(E49)</f>
        <v>8942.300000000001</v>
      </c>
      <c r="F48" s="28">
        <f t="shared" si="0"/>
        <v>-3399.3999999999996</v>
      </c>
      <c r="G48" s="28">
        <f t="shared" si="1"/>
        <v>72.45598256318011</v>
      </c>
    </row>
    <row r="49" spans="1:7" ht="120.75" customHeight="1">
      <c r="A49" s="22" t="s">
        <v>286</v>
      </c>
      <c r="B49" s="4" t="s">
        <v>39</v>
      </c>
      <c r="C49" s="5" t="s">
        <v>40</v>
      </c>
      <c r="D49" s="16">
        <f>D50+D54+D52</f>
        <v>12341.7</v>
      </c>
      <c r="E49" s="16">
        <f>E50+E54+E52</f>
        <v>8942.300000000001</v>
      </c>
      <c r="F49" s="28">
        <f t="shared" si="0"/>
        <v>-3399.3999999999996</v>
      </c>
      <c r="G49" s="28">
        <f t="shared" si="1"/>
        <v>72.45598256318011</v>
      </c>
    </row>
    <row r="50" spans="1:7" ht="85.5" customHeight="1">
      <c r="A50" s="22" t="s">
        <v>287</v>
      </c>
      <c r="B50" s="6" t="s">
        <v>41</v>
      </c>
      <c r="C50" s="9" t="s">
        <v>42</v>
      </c>
      <c r="D50" s="17">
        <f>SUM(D51)</f>
        <v>4454.7</v>
      </c>
      <c r="E50" s="17">
        <f>SUM(E51)</f>
        <v>4248.4</v>
      </c>
      <c r="F50" s="26">
        <f t="shared" si="0"/>
        <v>-206.30000000000018</v>
      </c>
      <c r="G50" s="26">
        <f t="shared" si="1"/>
        <v>95.36893617976519</v>
      </c>
    </row>
    <row r="51" spans="1:7" ht="108.75" customHeight="1">
      <c r="A51" s="22" t="s">
        <v>288</v>
      </c>
      <c r="B51" s="7" t="s">
        <v>43</v>
      </c>
      <c r="C51" s="8" t="s">
        <v>44</v>
      </c>
      <c r="D51" s="18">
        <v>4454.7</v>
      </c>
      <c r="E51" s="27">
        <v>4248.4</v>
      </c>
      <c r="F51" s="27">
        <f t="shared" si="0"/>
        <v>-206.30000000000018</v>
      </c>
      <c r="G51" s="27">
        <f t="shared" si="1"/>
        <v>95.36893617976519</v>
      </c>
    </row>
    <row r="52" spans="1:7" ht="108" customHeight="1">
      <c r="A52" s="22" t="s">
        <v>289</v>
      </c>
      <c r="B52" s="6" t="s">
        <v>232</v>
      </c>
      <c r="C52" s="9" t="s">
        <v>233</v>
      </c>
      <c r="D52" s="17">
        <f>SUM(D53)</f>
        <v>17</v>
      </c>
      <c r="E52" s="17">
        <f>SUM(E53)</f>
        <v>27.6</v>
      </c>
      <c r="F52" s="26">
        <f t="shared" si="0"/>
        <v>10.600000000000001</v>
      </c>
      <c r="G52" s="26">
        <f t="shared" si="1"/>
        <v>162.35294117647058</v>
      </c>
    </row>
    <row r="53" spans="1:7" ht="86.25" customHeight="1">
      <c r="A53" s="22" t="s">
        <v>290</v>
      </c>
      <c r="B53" s="7" t="s">
        <v>234</v>
      </c>
      <c r="C53" s="8" t="s">
        <v>235</v>
      </c>
      <c r="D53" s="18">
        <v>17</v>
      </c>
      <c r="E53" s="27">
        <v>27.6</v>
      </c>
      <c r="F53" s="27">
        <f t="shared" si="0"/>
        <v>10.600000000000001</v>
      </c>
      <c r="G53" s="27">
        <f t="shared" si="1"/>
        <v>162.35294117647058</v>
      </c>
    </row>
    <row r="54" spans="1:7" ht="48.75" customHeight="1">
      <c r="A54" s="22" t="s">
        <v>291</v>
      </c>
      <c r="B54" s="6" t="s">
        <v>99</v>
      </c>
      <c r="C54" s="9" t="s">
        <v>100</v>
      </c>
      <c r="D54" s="17">
        <f>SUM(D55)</f>
        <v>7870</v>
      </c>
      <c r="E54" s="17">
        <f>SUM(E55)</f>
        <v>4666.3</v>
      </c>
      <c r="F54" s="26">
        <f t="shared" si="0"/>
        <v>-3203.7</v>
      </c>
      <c r="G54" s="26">
        <f t="shared" si="1"/>
        <v>59.29224904701398</v>
      </c>
    </row>
    <row r="55" spans="1:7" ht="51" customHeight="1">
      <c r="A55" s="22" t="s">
        <v>292</v>
      </c>
      <c r="B55" s="7" t="s">
        <v>101</v>
      </c>
      <c r="C55" s="13" t="s">
        <v>102</v>
      </c>
      <c r="D55" s="19">
        <v>7870</v>
      </c>
      <c r="E55" s="27">
        <v>4666.3</v>
      </c>
      <c r="F55" s="27">
        <f t="shared" si="0"/>
        <v>-3203.7</v>
      </c>
      <c r="G55" s="27">
        <f t="shared" si="1"/>
        <v>59.29224904701398</v>
      </c>
    </row>
    <row r="56" spans="1:7" ht="24.75" customHeight="1">
      <c r="A56" s="22" t="s">
        <v>293</v>
      </c>
      <c r="B56" s="4" t="s">
        <v>45</v>
      </c>
      <c r="C56" s="5" t="s">
        <v>46</v>
      </c>
      <c r="D56" s="16">
        <f>SUM(D57)</f>
        <v>97</v>
      </c>
      <c r="E56" s="16">
        <f>SUM(E57)</f>
        <v>97</v>
      </c>
      <c r="F56" s="28">
        <f t="shared" si="0"/>
        <v>0</v>
      </c>
      <c r="G56" s="28">
        <f t="shared" si="1"/>
        <v>100</v>
      </c>
    </row>
    <row r="57" spans="1:7" ht="28.5" customHeight="1">
      <c r="A57" s="22" t="s">
        <v>294</v>
      </c>
      <c r="B57" s="4" t="s">
        <v>47</v>
      </c>
      <c r="C57" s="5" t="s">
        <v>48</v>
      </c>
      <c r="D57" s="16">
        <f>SUM(D58:D60)</f>
        <v>97</v>
      </c>
      <c r="E57" s="16">
        <f>SUM(E58:E60)</f>
        <v>97</v>
      </c>
      <c r="F57" s="28">
        <f t="shared" si="0"/>
        <v>0</v>
      </c>
      <c r="G57" s="28">
        <f t="shared" si="1"/>
        <v>100</v>
      </c>
    </row>
    <row r="58" spans="1:7" ht="37.5" customHeight="1">
      <c r="A58" s="22" t="s">
        <v>295</v>
      </c>
      <c r="B58" s="6" t="s">
        <v>49</v>
      </c>
      <c r="C58" s="9" t="s">
        <v>50</v>
      </c>
      <c r="D58" s="17">
        <v>32</v>
      </c>
      <c r="E58" s="26">
        <v>32</v>
      </c>
      <c r="F58" s="26">
        <f t="shared" si="0"/>
        <v>0</v>
      </c>
      <c r="G58" s="26">
        <f t="shared" si="1"/>
        <v>100</v>
      </c>
    </row>
    <row r="59" spans="1:7" ht="27.75" customHeight="1">
      <c r="A59" s="22" t="s">
        <v>296</v>
      </c>
      <c r="B59" s="6" t="s">
        <v>51</v>
      </c>
      <c r="C59" s="9" t="s">
        <v>52</v>
      </c>
      <c r="D59" s="17">
        <v>3.5</v>
      </c>
      <c r="E59" s="26">
        <v>3.5</v>
      </c>
      <c r="F59" s="26">
        <f t="shared" si="0"/>
        <v>0</v>
      </c>
      <c r="G59" s="26">
        <f t="shared" si="1"/>
        <v>100</v>
      </c>
    </row>
    <row r="60" spans="1:7" ht="23.25" customHeight="1">
      <c r="A60" s="22" t="s">
        <v>297</v>
      </c>
      <c r="B60" s="6" t="s">
        <v>53</v>
      </c>
      <c r="C60" s="9" t="s">
        <v>54</v>
      </c>
      <c r="D60" s="17">
        <v>61.5</v>
      </c>
      <c r="E60" s="26">
        <v>61.5</v>
      </c>
      <c r="F60" s="26">
        <f t="shared" si="0"/>
        <v>0</v>
      </c>
      <c r="G60" s="26">
        <f t="shared" si="1"/>
        <v>100</v>
      </c>
    </row>
    <row r="61" spans="1:7" ht="35.25" customHeight="1">
      <c r="A61" s="22" t="s">
        <v>298</v>
      </c>
      <c r="B61" s="4" t="s">
        <v>55</v>
      </c>
      <c r="C61" s="5" t="s">
        <v>56</v>
      </c>
      <c r="D61" s="16">
        <f>D62+D65</f>
        <v>6407.6</v>
      </c>
      <c r="E61" s="16">
        <f>E62+E65</f>
        <v>4211.700000000001</v>
      </c>
      <c r="F61" s="28">
        <f t="shared" si="0"/>
        <v>-2195.8999999999996</v>
      </c>
      <c r="G61" s="28">
        <f t="shared" si="1"/>
        <v>65.7297584118859</v>
      </c>
    </row>
    <row r="62" spans="1:7" ht="26.25" customHeight="1">
      <c r="A62" s="22" t="s">
        <v>299</v>
      </c>
      <c r="B62" s="4" t="s">
        <v>57</v>
      </c>
      <c r="C62" s="5" t="s">
        <v>58</v>
      </c>
      <c r="D62" s="16">
        <f>SUM(D63)</f>
        <v>3366.4</v>
      </c>
      <c r="E62" s="16">
        <f>SUM(E63)</f>
        <v>2970.3</v>
      </c>
      <c r="F62" s="28">
        <f t="shared" si="0"/>
        <v>-396.0999999999999</v>
      </c>
      <c r="G62" s="28">
        <f t="shared" si="1"/>
        <v>88.23372148288973</v>
      </c>
    </row>
    <row r="63" spans="1:7" ht="24.75" customHeight="1">
      <c r="A63" s="22" t="s">
        <v>300</v>
      </c>
      <c r="B63" s="6" t="s">
        <v>59</v>
      </c>
      <c r="C63" s="9" t="s">
        <v>60</v>
      </c>
      <c r="D63" s="17">
        <f>SUM(D64)</f>
        <v>3366.4</v>
      </c>
      <c r="E63" s="17">
        <f>SUM(E64)</f>
        <v>2970.3</v>
      </c>
      <c r="F63" s="26">
        <f t="shared" si="0"/>
        <v>-396.0999999999999</v>
      </c>
      <c r="G63" s="26">
        <f t="shared" si="1"/>
        <v>88.23372148288973</v>
      </c>
    </row>
    <row r="64" spans="1:7" ht="35.25" customHeight="1">
      <c r="A64" s="22" t="s">
        <v>301</v>
      </c>
      <c r="B64" s="7" t="s">
        <v>61</v>
      </c>
      <c r="C64" s="8" t="s">
        <v>62</v>
      </c>
      <c r="D64" s="18">
        <v>3366.4</v>
      </c>
      <c r="E64" s="27">
        <v>2970.3</v>
      </c>
      <c r="F64" s="27">
        <f t="shared" si="0"/>
        <v>-396.0999999999999</v>
      </c>
      <c r="G64" s="27">
        <f t="shared" si="1"/>
        <v>88.23372148288973</v>
      </c>
    </row>
    <row r="65" spans="1:7" ht="25.5" customHeight="1">
      <c r="A65" s="22" t="s">
        <v>302</v>
      </c>
      <c r="B65" s="4" t="s">
        <v>219</v>
      </c>
      <c r="C65" s="5" t="s">
        <v>220</v>
      </c>
      <c r="D65" s="16">
        <f>SUM(D66)</f>
        <v>3041.2</v>
      </c>
      <c r="E65" s="16">
        <f>SUM(E66)</f>
        <v>1241.4</v>
      </c>
      <c r="F65" s="28">
        <f t="shared" si="0"/>
        <v>-1799.7999999999997</v>
      </c>
      <c r="G65" s="28">
        <f t="shared" si="1"/>
        <v>40.81941338945153</v>
      </c>
    </row>
    <row r="66" spans="1:7" ht="24.75" customHeight="1">
      <c r="A66" s="22" t="s">
        <v>303</v>
      </c>
      <c r="B66" s="6" t="s">
        <v>218</v>
      </c>
      <c r="C66" s="9" t="s">
        <v>221</v>
      </c>
      <c r="D66" s="17">
        <f>SUM(D67)</f>
        <v>3041.2</v>
      </c>
      <c r="E66" s="17">
        <f>SUM(E67)</f>
        <v>1241.4</v>
      </c>
      <c r="F66" s="26">
        <f t="shared" si="0"/>
        <v>-1799.7999999999997</v>
      </c>
      <c r="G66" s="26">
        <f t="shared" si="1"/>
        <v>40.81941338945153</v>
      </c>
    </row>
    <row r="67" spans="1:7" ht="27" customHeight="1">
      <c r="A67" s="22" t="s">
        <v>304</v>
      </c>
      <c r="B67" s="7" t="s">
        <v>222</v>
      </c>
      <c r="C67" s="8" t="s">
        <v>223</v>
      </c>
      <c r="D67" s="18">
        <v>3041.2</v>
      </c>
      <c r="E67" s="27">
        <v>1241.4</v>
      </c>
      <c r="F67" s="27">
        <f t="shared" si="0"/>
        <v>-1799.7999999999997</v>
      </c>
      <c r="G67" s="27">
        <f t="shared" si="1"/>
        <v>40.81941338945153</v>
      </c>
    </row>
    <row r="68" spans="1:7" ht="36">
      <c r="A68" s="22" t="s">
        <v>305</v>
      </c>
      <c r="B68" s="4" t="s">
        <v>63</v>
      </c>
      <c r="C68" s="5" t="s">
        <v>64</v>
      </c>
      <c r="D68" s="16">
        <f>D71+D75+D80+D69</f>
        <v>5234.4</v>
      </c>
      <c r="E68" s="16">
        <f>E71+E75+E80+E69</f>
        <v>916.5</v>
      </c>
      <c r="F68" s="28">
        <f t="shared" si="0"/>
        <v>-4317.9</v>
      </c>
      <c r="G68" s="28">
        <f t="shared" si="1"/>
        <v>17.509170105456214</v>
      </c>
    </row>
    <row r="69" spans="1:7" ht="15" customHeight="1">
      <c r="A69" s="22" t="s">
        <v>306</v>
      </c>
      <c r="B69" s="4" t="s">
        <v>236</v>
      </c>
      <c r="C69" s="5" t="s">
        <v>237</v>
      </c>
      <c r="D69" s="16">
        <f>SUM(D70)</f>
        <v>2.4</v>
      </c>
      <c r="E69" s="16">
        <f>SUM(E70)</f>
        <v>2.4</v>
      </c>
      <c r="F69" s="28">
        <f t="shared" si="0"/>
        <v>0</v>
      </c>
      <c r="G69" s="28">
        <f t="shared" si="1"/>
        <v>100</v>
      </c>
    </row>
    <row r="70" spans="1:7" ht="36">
      <c r="A70" s="22" t="s">
        <v>307</v>
      </c>
      <c r="B70" s="6" t="s">
        <v>238</v>
      </c>
      <c r="C70" s="9" t="s">
        <v>239</v>
      </c>
      <c r="D70" s="17">
        <v>2.4</v>
      </c>
      <c r="E70" s="26">
        <v>2.4</v>
      </c>
      <c r="F70" s="26">
        <f t="shared" si="0"/>
        <v>0</v>
      </c>
      <c r="G70" s="26">
        <f t="shared" si="1"/>
        <v>100</v>
      </c>
    </row>
    <row r="71" spans="1:7" ht="96.75" customHeight="1">
      <c r="A71" s="22" t="s">
        <v>308</v>
      </c>
      <c r="B71" s="4" t="s">
        <v>103</v>
      </c>
      <c r="C71" s="5" t="s">
        <v>104</v>
      </c>
      <c r="D71" s="16">
        <f>SUM(D72)</f>
        <v>4766.8</v>
      </c>
      <c r="E71" s="16">
        <f>SUM(E72)</f>
        <v>256</v>
      </c>
      <c r="F71" s="28">
        <f t="shared" si="0"/>
        <v>-4510.8</v>
      </c>
      <c r="G71" s="28">
        <f t="shared" si="1"/>
        <v>5.370479147436435</v>
      </c>
    </row>
    <row r="72" spans="1:7" ht="120.75" customHeight="1">
      <c r="A72" s="22" t="s">
        <v>309</v>
      </c>
      <c r="B72" s="6" t="s">
        <v>105</v>
      </c>
      <c r="C72" s="9" t="s">
        <v>372</v>
      </c>
      <c r="D72" s="17">
        <f>SUM(D73:D74)</f>
        <v>4766.8</v>
      </c>
      <c r="E72" s="17">
        <f>SUM(E73:E74)</f>
        <v>256</v>
      </c>
      <c r="F72" s="26">
        <f t="shared" si="0"/>
        <v>-4510.8</v>
      </c>
      <c r="G72" s="26">
        <f t="shared" si="1"/>
        <v>5.370479147436435</v>
      </c>
    </row>
    <row r="73" spans="1:7" ht="107.25" customHeight="1">
      <c r="A73" s="22" t="s">
        <v>310</v>
      </c>
      <c r="B73" s="7" t="s">
        <v>371</v>
      </c>
      <c r="C73" s="8" t="s">
        <v>373</v>
      </c>
      <c r="D73" s="18">
        <v>0</v>
      </c>
      <c r="E73" s="18">
        <v>37.9</v>
      </c>
      <c r="F73" s="27">
        <f t="shared" si="0"/>
        <v>37.9</v>
      </c>
      <c r="G73" s="27">
        <v>0</v>
      </c>
    </row>
    <row r="74" spans="1:7" ht="134.25" customHeight="1">
      <c r="A74" s="22" t="s">
        <v>311</v>
      </c>
      <c r="B74" s="7" t="s">
        <v>92</v>
      </c>
      <c r="C74" s="8" t="s">
        <v>93</v>
      </c>
      <c r="D74" s="18">
        <v>4766.8</v>
      </c>
      <c r="E74" s="27">
        <v>218.1</v>
      </c>
      <c r="F74" s="27">
        <f t="shared" si="0"/>
        <v>-4548.7</v>
      </c>
      <c r="G74" s="27">
        <f t="shared" si="1"/>
        <v>4.575396492405806</v>
      </c>
    </row>
    <row r="75" spans="1:7" ht="75" customHeight="1">
      <c r="A75" s="22" t="s">
        <v>312</v>
      </c>
      <c r="B75" s="4" t="s">
        <v>65</v>
      </c>
      <c r="C75" s="5" t="s">
        <v>66</v>
      </c>
      <c r="D75" s="16">
        <f>D76+D78</f>
        <v>420.7</v>
      </c>
      <c r="E75" s="16">
        <f>E76+E78</f>
        <v>613.6</v>
      </c>
      <c r="F75" s="28">
        <f t="shared" si="0"/>
        <v>192.90000000000003</v>
      </c>
      <c r="G75" s="28">
        <f t="shared" si="1"/>
        <v>145.85215117661042</v>
      </c>
    </row>
    <row r="76" spans="1:7" ht="50.25" customHeight="1">
      <c r="A76" s="22" t="s">
        <v>313</v>
      </c>
      <c r="B76" s="6" t="s">
        <v>67</v>
      </c>
      <c r="C76" s="9" t="s">
        <v>68</v>
      </c>
      <c r="D76" s="17">
        <f>SUM(D77)</f>
        <v>370.7</v>
      </c>
      <c r="E76" s="17">
        <f>SUM(E77)</f>
        <v>563.6</v>
      </c>
      <c r="F76" s="26">
        <f t="shared" si="0"/>
        <v>192.90000000000003</v>
      </c>
      <c r="G76" s="26">
        <f t="shared" si="1"/>
        <v>152.03668734826005</v>
      </c>
    </row>
    <row r="77" spans="1:7" ht="60.75" customHeight="1">
      <c r="A77" s="22" t="s">
        <v>314</v>
      </c>
      <c r="B77" s="7" t="s">
        <v>69</v>
      </c>
      <c r="C77" s="13" t="s">
        <v>70</v>
      </c>
      <c r="D77" s="19">
        <v>370.7</v>
      </c>
      <c r="E77" s="27">
        <v>563.6</v>
      </c>
      <c r="F77" s="27">
        <f aca="true" t="shared" si="2" ref="F77:F150">E77-D77</f>
        <v>192.90000000000003</v>
      </c>
      <c r="G77" s="27">
        <f aca="true" t="shared" si="3" ref="G77:G150">E77/D77*100</f>
        <v>152.03668734826005</v>
      </c>
    </row>
    <row r="78" spans="1:7" ht="72.75" customHeight="1">
      <c r="A78" s="22" t="s">
        <v>315</v>
      </c>
      <c r="B78" s="6" t="s">
        <v>240</v>
      </c>
      <c r="C78" s="10" t="s">
        <v>242</v>
      </c>
      <c r="D78" s="21">
        <f>SUM(D79)</f>
        <v>50</v>
      </c>
      <c r="E78" s="21">
        <f>SUM(E79)</f>
        <v>50</v>
      </c>
      <c r="F78" s="26">
        <f t="shared" si="2"/>
        <v>0</v>
      </c>
      <c r="G78" s="26">
        <f t="shared" si="3"/>
        <v>100</v>
      </c>
    </row>
    <row r="79" spans="1:7" ht="73.5" customHeight="1">
      <c r="A79" s="22" t="s">
        <v>316</v>
      </c>
      <c r="B79" s="7" t="s">
        <v>241</v>
      </c>
      <c r="C79" s="13" t="s">
        <v>243</v>
      </c>
      <c r="D79" s="19">
        <v>50</v>
      </c>
      <c r="E79" s="27">
        <v>50</v>
      </c>
      <c r="F79" s="27">
        <f t="shared" si="2"/>
        <v>0</v>
      </c>
      <c r="G79" s="27">
        <f t="shared" si="3"/>
        <v>100</v>
      </c>
    </row>
    <row r="80" spans="1:7" ht="96">
      <c r="A80" s="22" t="s">
        <v>317</v>
      </c>
      <c r="B80" s="4" t="s">
        <v>202</v>
      </c>
      <c r="C80" s="14" t="s">
        <v>207</v>
      </c>
      <c r="D80" s="20">
        <f>SUM(D81)</f>
        <v>44.5</v>
      </c>
      <c r="E80" s="20">
        <f>SUM(E81)</f>
        <v>44.5</v>
      </c>
      <c r="F80" s="28">
        <f t="shared" si="2"/>
        <v>0</v>
      </c>
      <c r="G80" s="28">
        <f t="shared" si="3"/>
        <v>100</v>
      </c>
    </row>
    <row r="81" spans="1:7" ht="99" customHeight="1">
      <c r="A81" s="22" t="s">
        <v>318</v>
      </c>
      <c r="B81" s="6" t="s">
        <v>203</v>
      </c>
      <c r="C81" s="10" t="s">
        <v>206</v>
      </c>
      <c r="D81" s="21">
        <f>SUM(D82)</f>
        <v>44.5</v>
      </c>
      <c r="E81" s="21">
        <f>SUM(E82)</f>
        <v>44.5</v>
      </c>
      <c r="F81" s="26">
        <f t="shared" si="2"/>
        <v>0</v>
      </c>
      <c r="G81" s="26">
        <f t="shared" si="3"/>
        <v>100</v>
      </c>
    </row>
    <row r="82" spans="1:7" ht="124.5" customHeight="1">
      <c r="A82" s="22" t="s">
        <v>319</v>
      </c>
      <c r="B82" s="7" t="s">
        <v>204</v>
      </c>
      <c r="C82" s="13" t="s">
        <v>205</v>
      </c>
      <c r="D82" s="19">
        <v>44.5</v>
      </c>
      <c r="E82" s="27">
        <v>44.5</v>
      </c>
      <c r="F82" s="27">
        <f t="shared" si="2"/>
        <v>0</v>
      </c>
      <c r="G82" s="27">
        <f t="shared" si="3"/>
        <v>100</v>
      </c>
    </row>
    <row r="83" spans="1:7" ht="26.25" customHeight="1">
      <c r="A83" s="22" t="s">
        <v>320</v>
      </c>
      <c r="B83" s="4" t="s">
        <v>71</v>
      </c>
      <c r="C83" s="14" t="s">
        <v>72</v>
      </c>
      <c r="D83" s="20">
        <f>D91+D96+D97+D101+D99+D87+D89+D84</f>
        <v>3107.9999999999995</v>
      </c>
      <c r="E83" s="20">
        <f>E91+E96+E97+E101+E99+E87+E89+E84</f>
        <v>2834.7999999999993</v>
      </c>
      <c r="F83" s="28">
        <f t="shared" si="2"/>
        <v>-273.2000000000003</v>
      </c>
      <c r="G83" s="28">
        <f t="shared" si="3"/>
        <v>91.2097812097812</v>
      </c>
    </row>
    <row r="84" spans="1:7" ht="36" customHeight="1">
      <c r="A84" s="22" t="s">
        <v>321</v>
      </c>
      <c r="B84" s="4" t="s">
        <v>374</v>
      </c>
      <c r="C84" s="14" t="s">
        <v>375</v>
      </c>
      <c r="D84" s="20">
        <f>SUM(D85:D86)</f>
        <v>0</v>
      </c>
      <c r="E84" s="20">
        <f>SUM(E85:E86)</f>
        <v>0.09999999999999998</v>
      </c>
      <c r="F84" s="28">
        <f t="shared" si="2"/>
        <v>0.09999999999999998</v>
      </c>
      <c r="G84" s="28">
        <v>0</v>
      </c>
    </row>
    <row r="85" spans="1:7" ht="96" customHeight="1">
      <c r="A85" s="22" t="s">
        <v>322</v>
      </c>
      <c r="B85" s="6" t="s">
        <v>376</v>
      </c>
      <c r="C85" s="10" t="s">
        <v>377</v>
      </c>
      <c r="D85" s="21">
        <v>0</v>
      </c>
      <c r="E85" s="21">
        <v>-0.2</v>
      </c>
      <c r="F85" s="26">
        <f t="shared" si="2"/>
        <v>-0.2</v>
      </c>
      <c r="G85" s="26">
        <v>0</v>
      </c>
    </row>
    <row r="86" spans="1:7" ht="58.5" customHeight="1">
      <c r="A86" s="22" t="s">
        <v>323</v>
      </c>
      <c r="B86" s="6" t="s">
        <v>378</v>
      </c>
      <c r="C86" s="10" t="s">
        <v>379</v>
      </c>
      <c r="D86" s="21">
        <v>0</v>
      </c>
      <c r="E86" s="21">
        <v>0.3</v>
      </c>
      <c r="F86" s="26">
        <f t="shared" si="2"/>
        <v>0.3</v>
      </c>
      <c r="G86" s="26">
        <v>0</v>
      </c>
    </row>
    <row r="87" spans="1:7" ht="84" customHeight="1">
      <c r="A87" s="22" t="s">
        <v>324</v>
      </c>
      <c r="B87" s="4" t="s">
        <v>158</v>
      </c>
      <c r="C87" s="5" t="s">
        <v>159</v>
      </c>
      <c r="D87" s="16">
        <f>SUM(D88)</f>
        <v>58.2</v>
      </c>
      <c r="E87" s="16">
        <f>SUM(E88)</f>
        <v>0</v>
      </c>
      <c r="F87" s="26">
        <f t="shared" si="2"/>
        <v>-58.2</v>
      </c>
      <c r="G87" s="26">
        <f t="shared" si="3"/>
        <v>0</v>
      </c>
    </row>
    <row r="88" spans="1:7" ht="74.25" customHeight="1">
      <c r="A88" s="22" t="s">
        <v>325</v>
      </c>
      <c r="B88" s="6" t="s">
        <v>161</v>
      </c>
      <c r="C88" s="9" t="s">
        <v>160</v>
      </c>
      <c r="D88" s="17">
        <v>58.2</v>
      </c>
      <c r="E88" s="26">
        <v>0</v>
      </c>
      <c r="F88" s="26">
        <f t="shared" si="2"/>
        <v>-58.2</v>
      </c>
      <c r="G88" s="26">
        <f t="shared" si="3"/>
        <v>0</v>
      </c>
    </row>
    <row r="89" spans="1:7" ht="47.25" customHeight="1">
      <c r="A89" s="22" t="s">
        <v>326</v>
      </c>
      <c r="B89" s="4" t="s">
        <v>186</v>
      </c>
      <c r="C89" s="5" t="s">
        <v>185</v>
      </c>
      <c r="D89" s="16">
        <f>SUM(D90)</f>
        <v>64</v>
      </c>
      <c r="E89" s="16">
        <f>SUM(E90)</f>
        <v>85.2</v>
      </c>
      <c r="F89" s="26">
        <f t="shared" si="2"/>
        <v>21.200000000000003</v>
      </c>
      <c r="G89" s="26">
        <f t="shared" si="3"/>
        <v>133.125</v>
      </c>
    </row>
    <row r="90" spans="1:7" ht="70.5" customHeight="1">
      <c r="A90" s="22" t="s">
        <v>327</v>
      </c>
      <c r="B90" s="6" t="s">
        <v>187</v>
      </c>
      <c r="C90" s="9" t="s">
        <v>184</v>
      </c>
      <c r="D90" s="17">
        <v>64</v>
      </c>
      <c r="E90" s="26">
        <v>85.2</v>
      </c>
      <c r="F90" s="26">
        <f t="shared" si="2"/>
        <v>21.200000000000003</v>
      </c>
      <c r="G90" s="26">
        <f t="shared" si="3"/>
        <v>133.125</v>
      </c>
    </row>
    <row r="91" spans="1:7" ht="154.5" customHeight="1">
      <c r="A91" s="22" t="s">
        <v>328</v>
      </c>
      <c r="B91" s="4" t="s">
        <v>73</v>
      </c>
      <c r="C91" s="5" t="s">
        <v>106</v>
      </c>
      <c r="D91" s="16">
        <f>SUM(D92:D94)</f>
        <v>242.2</v>
      </c>
      <c r="E91" s="16">
        <f>SUM(E92:E94)</f>
        <v>145</v>
      </c>
      <c r="F91" s="28">
        <f t="shared" si="2"/>
        <v>-97.19999999999999</v>
      </c>
      <c r="G91" s="28">
        <f t="shared" si="3"/>
        <v>59.86787778695294</v>
      </c>
    </row>
    <row r="92" spans="1:7" ht="36">
      <c r="A92" s="22" t="s">
        <v>329</v>
      </c>
      <c r="B92" s="6" t="s">
        <v>208</v>
      </c>
      <c r="C92" s="9" t="s">
        <v>209</v>
      </c>
      <c r="D92" s="17">
        <v>100</v>
      </c>
      <c r="E92" s="17">
        <v>110</v>
      </c>
      <c r="F92" s="26">
        <f t="shared" si="2"/>
        <v>10</v>
      </c>
      <c r="G92" s="26">
        <f t="shared" si="3"/>
        <v>110.00000000000001</v>
      </c>
    </row>
    <row r="93" spans="1:7" ht="26.25" customHeight="1">
      <c r="A93" s="22" t="s">
        <v>330</v>
      </c>
      <c r="B93" s="6" t="s">
        <v>74</v>
      </c>
      <c r="C93" s="9" t="s">
        <v>75</v>
      </c>
      <c r="D93" s="17">
        <v>107.2</v>
      </c>
      <c r="E93" s="17">
        <v>0</v>
      </c>
      <c r="F93" s="26">
        <f t="shared" si="2"/>
        <v>-107.2</v>
      </c>
      <c r="G93" s="26">
        <f t="shared" si="3"/>
        <v>0</v>
      </c>
    </row>
    <row r="94" spans="1:7" ht="25.5" customHeight="1">
      <c r="A94" s="22" t="s">
        <v>331</v>
      </c>
      <c r="B94" s="6" t="s">
        <v>245</v>
      </c>
      <c r="C94" s="9" t="s">
        <v>244</v>
      </c>
      <c r="D94" s="17">
        <f>SUM(D95)</f>
        <v>35</v>
      </c>
      <c r="E94" s="17">
        <f>SUM(E95)</f>
        <v>35</v>
      </c>
      <c r="F94" s="26">
        <f t="shared" si="2"/>
        <v>0</v>
      </c>
      <c r="G94" s="26">
        <f t="shared" si="3"/>
        <v>100</v>
      </c>
    </row>
    <row r="95" spans="1:7" ht="60" customHeight="1">
      <c r="A95" s="22" t="s">
        <v>332</v>
      </c>
      <c r="B95" s="7" t="s">
        <v>247</v>
      </c>
      <c r="C95" s="8" t="s">
        <v>246</v>
      </c>
      <c r="D95" s="18">
        <v>35</v>
      </c>
      <c r="E95" s="27">
        <v>35</v>
      </c>
      <c r="F95" s="27">
        <f t="shared" si="2"/>
        <v>0</v>
      </c>
      <c r="G95" s="27">
        <f t="shared" si="3"/>
        <v>100</v>
      </c>
    </row>
    <row r="96" spans="1:7" ht="72.75" customHeight="1">
      <c r="A96" s="22" t="s">
        <v>333</v>
      </c>
      <c r="B96" s="4" t="s">
        <v>76</v>
      </c>
      <c r="C96" s="5" t="s">
        <v>77</v>
      </c>
      <c r="D96" s="16">
        <v>580.9</v>
      </c>
      <c r="E96" s="16">
        <v>712.4</v>
      </c>
      <c r="F96" s="28">
        <f t="shared" si="2"/>
        <v>131.5</v>
      </c>
      <c r="G96" s="28">
        <f t="shared" si="3"/>
        <v>122.63728696849716</v>
      </c>
    </row>
    <row r="97" spans="1:7" ht="61.5" customHeight="1">
      <c r="A97" s="22" t="s">
        <v>334</v>
      </c>
      <c r="B97" s="4" t="s">
        <v>107</v>
      </c>
      <c r="C97" s="5" t="s">
        <v>108</v>
      </c>
      <c r="D97" s="16">
        <f>SUM(D98)</f>
        <v>72.3</v>
      </c>
      <c r="E97" s="16">
        <f>SUM(E98)</f>
        <v>21.3</v>
      </c>
      <c r="F97" s="26">
        <f t="shared" si="2"/>
        <v>-51</v>
      </c>
      <c r="G97" s="26">
        <f t="shared" si="3"/>
        <v>29.460580912863072</v>
      </c>
    </row>
    <row r="98" spans="1:7" ht="61.5" customHeight="1">
      <c r="A98" s="22" t="s">
        <v>335</v>
      </c>
      <c r="B98" s="6" t="s">
        <v>109</v>
      </c>
      <c r="C98" s="9" t="s">
        <v>110</v>
      </c>
      <c r="D98" s="17">
        <v>72.3</v>
      </c>
      <c r="E98" s="17">
        <v>21.3</v>
      </c>
      <c r="F98" s="26">
        <f t="shared" si="2"/>
        <v>-51</v>
      </c>
      <c r="G98" s="26">
        <f t="shared" si="3"/>
        <v>29.460580912863072</v>
      </c>
    </row>
    <row r="99" spans="1:7" ht="84.75" customHeight="1">
      <c r="A99" s="22" t="s">
        <v>336</v>
      </c>
      <c r="B99" s="4" t="s">
        <v>141</v>
      </c>
      <c r="C99" s="5" t="s">
        <v>142</v>
      </c>
      <c r="D99" s="16">
        <f>SUM(D100)</f>
        <v>420.7</v>
      </c>
      <c r="E99" s="16">
        <f>SUM(E100)</f>
        <v>422.7</v>
      </c>
      <c r="F99" s="26">
        <f t="shared" si="2"/>
        <v>2</v>
      </c>
      <c r="G99" s="26">
        <f t="shared" si="3"/>
        <v>100.47539814594724</v>
      </c>
    </row>
    <row r="100" spans="1:7" ht="85.5" customHeight="1">
      <c r="A100" s="22" t="s">
        <v>337</v>
      </c>
      <c r="B100" s="6" t="s">
        <v>140</v>
      </c>
      <c r="C100" s="9" t="s">
        <v>139</v>
      </c>
      <c r="D100" s="17">
        <v>420.7</v>
      </c>
      <c r="E100" s="26">
        <v>422.7</v>
      </c>
      <c r="F100" s="26">
        <f t="shared" si="2"/>
        <v>2</v>
      </c>
      <c r="G100" s="26">
        <f t="shared" si="3"/>
        <v>100.47539814594724</v>
      </c>
    </row>
    <row r="101" spans="1:7" ht="36">
      <c r="A101" s="22" t="s">
        <v>338</v>
      </c>
      <c r="B101" s="4" t="s">
        <v>78</v>
      </c>
      <c r="C101" s="5" t="s">
        <v>79</v>
      </c>
      <c r="D101" s="16">
        <f>SUM(D102)</f>
        <v>1669.7</v>
      </c>
      <c r="E101" s="16">
        <f>SUM(E102)</f>
        <v>1448.1</v>
      </c>
      <c r="F101" s="26">
        <f t="shared" si="2"/>
        <v>-221.60000000000014</v>
      </c>
      <c r="G101" s="26">
        <f t="shared" si="3"/>
        <v>86.72815475833981</v>
      </c>
    </row>
    <row r="102" spans="1:7" ht="50.25" customHeight="1">
      <c r="A102" s="22" t="s">
        <v>339</v>
      </c>
      <c r="B102" s="6" t="s">
        <v>80</v>
      </c>
      <c r="C102" s="9" t="s">
        <v>81</v>
      </c>
      <c r="D102" s="17">
        <v>1669.7</v>
      </c>
      <c r="E102" s="26">
        <v>1448.1</v>
      </c>
      <c r="F102" s="26">
        <f t="shared" si="2"/>
        <v>-221.60000000000014</v>
      </c>
      <c r="G102" s="26">
        <f t="shared" si="3"/>
        <v>86.72815475833981</v>
      </c>
    </row>
    <row r="103" spans="1:7" ht="12.75" customHeight="1">
      <c r="A103" s="22" t="s">
        <v>340</v>
      </c>
      <c r="B103" s="4" t="s">
        <v>380</v>
      </c>
      <c r="C103" s="5" t="s">
        <v>381</v>
      </c>
      <c r="D103" s="16">
        <f>D104+D106</f>
        <v>0</v>
      </c>
      <c r="E103" s="16">
        <f>E104+E106</f>
        <v>7.8</v>
      </c>
      <c r="F103" s="28">
        <f t="shared" si="2"/>
        <v>7.8</v>
      </c>
      <c r="G103" s="28">
        <v>0</v>
      </c>
    </row>
    <row r="104" spans="1:7" ht="15" customHeight="1">
      <c r="A104" s="22" t="s">
        <v>341</v>
      </c>
      <c r="B104" s="4" t="s">
        <v>382</v>
      </c>
      <c r="C104" s="5" t="s">
        <v>383</v>
      </c>
      <c r="D104" s="17">
        <f>SUM(D105)</f>
        <v>0</v>
      </c>
      <c r="E104" s="17">
        <f>SUM(E105)</f>
        <v>2</v>
      </c>
      <c r="F104" s="26">
        <f t="shared" si="2"/>
        <v>2</v>
      </c>
      <c r="G104" s="26">
        <v>0</v>
      </c>
    </row>
    <row r="105" spans="1:7" ht="38.25" customHeight="1">
      <c r="A105" s="22" t="s">
        <v>342</v>
      </c>
      <c r="B105" s="6" t="s">
        <v>384</v>
      </c>
      <c r="C105" s="9" t="s">
        <v>385</v>
      </c>
      <c r="D105" s="17">
        <v>0</v>
      </c>
      <c r="E105" s="26">
        <v>2</v>
      </c>
      <c r="F105" s="26">
        <f t="shared" si="2"/>
        <v>2</v>
      </c>
      <c r="G105" s="26">
        <v>0</v>
      </c>
    </row>
    <row r="106" spans="1:7" ht="13.5" customHeight="1">
      <c r="A106" s="22" t="s">
        <v>343</v>
      </c>
      <c r="B106" s="4" t="s">
        <v>386</v>
      </c>
      <c r="C106" s="5" t="s">
        <v>387</v>
      </c>
      <c r="D106" s="16">
        <f>SUM(D107)</f>
        <v>0</v>
      </c>
      <c r="E106" s="16">
        <f>SUM(E107)</f>
        <v>5.8</v>
      </c>
      <c r="F106" s="28">
        <f t="shared" si="2"/>
        <v>5.8</v>
      </c>
      <c r="G106" s="28">
        <v>0</v>
      </c>
    </row>
    <row r="107" spans="1:7" ht="24.75" customHeight="1">
      <c r="A107" s="22" t="s">
        <v>344</v>
      </c>
      <c r="B107" s="6" t="s">
        <v>388</v>
      </c>
      <c r="C107" s="9" t="s">
        <v>389</v>
      </c>
      <c r="D107" s="17">
        <v>0</v>
      </c>
      <c r="E107" s="26">
        <v>5.8</v>
      </c>
      <c r="F107" s="26">
        <f t="shared" si="2"/>
        <v>5.8</v>
      </c>
      <c r="G107" s="26">
        <v>0</v>
      </c>
    </row>
    <row r="108" spans="1:7" ht="12.75" customHeight="1">
      <c r="A108" s="22" t="s">
        <v>345</v>
      </c>
      <c r="B108" s="4" t="s">
        <v>82</v>
      </c>
      <c r="C108" s="5" t="s">
        <v>83</v>
      </c>
      <c r="D108" s="16">
        <f>D109+D142+D146</f>
        <v>468677.52</v>
      </c>
      <c r="E108" s="16">
        <f>E109+E142+E146</f>
        <v>447155.6</v>
      </c>
      <c r="F108" s="28">
        <f t="shared" si="2"/>
        <v>-21521.920000000042</v>
      </c>
      <c r="G108" s="28">
        <f t="shared" si="3"/>
        <v>95.40794702506746</v>
      </c>
    </row>
    <row r="109" spans="1:7" ht="38.25" customHeight="1">
      <c r="A109" s="22" t="s">
        <v>346</v>
      </c>
      <c r="B109" s="4" t="s">
        <v>84</v>
      </c>
      <c r="C109" s="5" t="s">
        <v>85</v>
      </c>
      <c r="D109" s="16">
        <f>D110+D113+D126+D139</f>
        <v>468677.52</v>
      </c>
      <c r="E109" s="16">
        <f>E110+E113+E126+E139</f>
        <v>466972.5</v>
      </c>
      <c r="F109" s="28">
        <f t="shared" si="2"/>
        <v>-1705.0200000000186</v>
      </c>
      <c r="G109" s="28">
        <f t="shared" si="3"/>
        <v>99.63620614873953</v>
      </c>
    </row>
    <row r="110" spans="1:7" ht="25.5" customHeight="1">
      <c r="A110" s="22" t="s">
        <v>347</v>
      </c>
      <c r="B110" s="4" t="s">
        <v>163</v>
      </c>
      <c r="C110" s="5" t="s">
        <v>162</v>
      </c>
      <c r="D110" s="16">
        <f>D111</f>
        <v>125940</v>
      </c>
      <c r="E110" s="16">
        <f>E111</f>
        <v>125940</v>
      </c>
      <c r="F110" s="28">
        <f t="shared" si="2"/>
        <v>0</v>
      </c>
      <c r="G110" s="28">
        <f t="shared" si="3"/>
        <v>100</v>
      </c>
    </row>
    <row r="111" spans="1:7" ht="27" customHeight="1">
      <c r="A111" s="22" t="s">
        <v>348</v>
      </c>
      <c r="B111" s="6" t="s">
        <v>164</v>
      </c>
      <c r="C111" s="9" t="s">
        <v>143</v>
      </c>
      <c r="D111" s="17">
        <f>SUM(D112)</f>
        <v>125940</v>
      </c>
      <c r="E111" s="17">
        <f>SUM(E112)</f>
        <v>125940</v>
      </c>
      <c r="F111" s="26">
        <f t="shared" si="2"/>
        <v>0</v>
      </c>
      <c r="G111" s="26">
        <f t="shared" si="3"/>
        <v>100</v>
      </c>
    </row>
    <row r="112" spans="1:7" ht="36" customHeight="1">
      <c r="A112" s="22" t="s">
        <v>349</v>
      </c>
      <c r="B112" s="7" t="s">
        <v>165</v>
      </c>
      <c r="C112" s="8" t="s">
        <v>86</v>
      </c>
      <c r="D112" s="18">
        <v>125940</v>
      </c>
      <c r="E112" s="27">
        <v>125940</v>
      </c>
      <c r="F112" s="27">
        <f t="shared" si="2"/>
        <v>0</v>
      </c>
      <c r="G112" s="27">
        <f t="shared" si="3"/>
        <v>100</v>
      </c>
    </row>
    <row r="113" spans="1:7" ht="37.5" customHeight="1">
      <c r="A113" s="22" t="s">
        <v>350</v>
      </c>
      <c r="B113" s="4" t="s">
        <v>166</v>
      </c>
      <c r="C113" s="5" t="s">
        <v>111</v>
      </c>
      <c r="D113" s="16">
        <f>D114+D122+D124+D116+D118+D120</f>
        <v>143304.82</v>
      </c>
      <c r="E113" s="16">
        <f>E114+E122+E124+E116+E118+E120</f>
        <v>141946.5</v>
      </c>
      <c r="F113" s="28">
        <f t="shared" si="2"/>
        <v>-1358.320000000007</v>
      </c>
      <c r="G113" s="28">
        <f t="shared" si="3"/>
        <v>99.05214632696932</v>
      </c>
    </row>
    <row r="114" spans="1:7" ht="26.25" customHeight="1">
      <c r="A114" s="22" t="s">
        <v>351</v>
      </c>
      <c r="B114" s="6" t="s">
        <v>195</v>
      </c>
      <c r="C114" s="9" t="s">
        <v>194</v>
      </c>
      <c r="D114" s="17">
        <f>SUM(D115)</f>
        <v>1969.8</v>
      </c>
      <c r="E114" s="17">
        <f>SUM(E115)</f>
        <v>1969.8</v>
      </c>
      <c r="F114" s="26">
        <f t="shared" si="2"/>
        <v>0</v>
      </c>
      <c r="G114" s="26">
        <f t="shared" si="3"/>
        <v>100</v>
      </c>
    </row>
    <row r="115" spans="1:7" ht="35.25" customHeight="1">
      <c r="A115" s="22" t="s">
        <v>352</v>
      </c>
      <c r="B115" s="7" t="s">
        <v>188</v>
      </c>
      <c r="C115" s="8" t="s">
        <v>190</v>
      </c>
      <c r="D115" s="18">
        <v>1969.8</v>
      </c>
      <c r="E115" s="27">
        <v>1969.8</v>
      </c>
      <c r="F115" s="27">
        <f t="shared" si="2"/>
        <v>0</v>
      </c>
      <c r="G115" s="27">
        <f t="shared" si="3"/>
        <v>100</v>
      </c>
    </row>
    <row r="116" spans="1:7" ht="47.25" customHeight="1">
      <c r="A116" s="22" t="s">
        <v>353</v>
      </c>
      <c r="B116" s="7" t="s">
        <v>213</v>
      </c>
      <c r="C116" s="9" t="s">
        <v>210</v>
      </c>
      <c r="D116" s="17">
        <f>SUM(D117)</f>
        <v>11000</v>
      </c>
      <c r="E116" s="17">
        <f>SUM(E117)</f>
        <v>11000</v>
      </c>
      <c r="F116" s="26">
        <f t="shared" si="2"/>
        <v>0</v>
      </c>
      <c r="G116" s="26">
        <f t="shared" si="3"/>
        <v>100</v>
      </c>
    </row>
    <row r="117" spans="1:7" ht="48">
      <c r="A117" s="22" t="s">
        <v>354</v>
      </c>
      <c r="B117" s="7" t="s">
        <v>211</v>
      </c>
      <c r="C117" s="8" t="s">
        <v>212</v>
      </c>
      <c r="D117" s="18">
        <v>11000</v>
      </c>
      <c r="E117" s="27">
        <v>11000</v>
      </c>
      <c r="F117" s="27">
        <f t="shared" si="2"/>
        <v>0</v>
      </c>
      <c r="G117" s="27">
        <f t="shared" si="3"/>
        <v>100</v>
      </c>
    </row>
    <row r="118" spans="1:7" ht="48">
      <c r="A118" s="22" t="s">
        <v>404</v>
      </c>
      <c r="B118" s="6" t="s">
        <v>227</v>
      </c>
      <c r="C118" s="9" t="s">
        <v>226</v>
      </c>
      <c r="D118" s="17">
        <f>SUM(D119)</f>
        <v>2052.2</v>
      </c>
      <c r="E118" s="17">
        <f>SUM(E119)</f>
        <v>2052.2</v>
      </c>
      <c r="F118" s="26">
        <f t="shared" si="2"/>
        <v>0</v>
      </c>
      <c r="G118" s="26">
        <f t="shared" si="3"/>
        <v>100</v>
      </c>
    </row>
    <row r="119" spans="1:7" ht="60">
      <c r="A119" s="22" t="s">
        <v>405</v>
      </c>
      <c r="B119" s="7" t="s">
        <v>224</v>
      </c>
      <c r="C119" s="8" t="s">
        <v>225</v>
      </c>
      <c r="D119" s="18">
        <v>2052.2</v>
      </c>
      <c r="E119" s="27">
        <v>2052.2</v>
      </c>
      <c r="F119" s="27">
        <f t="shared" si="2"/>
        <v>0</v>
      </c>
      <c r="G119" s="27">
        <f t="shared" si="3"/>
        <v>100</v>
      </c>
    </row>
    <row r="120" spans="1:7" ht="60">
      <c r="A120" s="22" t="s">
        <v>406</v>
      </c>
      <c r="B120" s="6" t="s">
        <v>229</v>
      </c>
      <c r="C120" s="9" t="s">
        <v>231</v>
      </c>
      <c r="D120" s="17">
        <f>SUM(D121)</f>
        <v>134.4</v>
      </c>
      <c r="E120" s="17">
        <f>SUM(E121)</f>
        <v>134.4</v>
      </c>
      <c r="F120" s="26">
        <f t="shared" si="2"/>
        <v>0</v>
      </c>
      <c r="G120" s="26">
        <f t="shared" si="3"/>
        <v>100</v>
      </c>
    </row>
    <row r="121" spans="1:7" ht="74.25" customHeight="1">
      <c r="A121" s="22" t="s">
        <v>407</v>
      </c>
      <c r="B121" s="7" t="s">
        <v>228</v>
      </c>
      <c r="C121" s="8" t="s">
        <v>230</v>
      </c>
      <c r="D121" s="18">
        <v>134.4</v>
      </c>
      <c r="E121" s="27">
        <v>134.4</v>
      </c>
      <c r="F121" s="27">
        <f t="shared" si="2"/>
        <v>0</v>
      </c>
      <c r="G121" s="27">
        <f t="shared" si="3"/>
        <v>100</v>
      </c>
    </row>
    <row r="122" spans="1:7" ht="84.75" customHeight="1">
      <c r="A122" s="22" t="s">
        <v>355</v>
      </c>
      <c r="B122" s="6" t="s">
        <v>193</v>
      </c>
      <c r="C122" s="9" t="s">
        <v>192</v>
      </c>
      <c r="D122" s="17">
        <f>SUM(D123)</f>
        <v>263.62</v>
      </c>
      <c r="E122" s="17">
        <f>SUM(E123)</f>
        <v>263.6</v>
      </c>
      <c r="F122" s="26">
        <f t="shared" si="2"/>
        <v>-0.01999999999998181</v>
      </c>
      <c r="G122" s="26">
        <f t="shared" si="3"/>
        <v>99.9924133222062</v>
      </c>
    </row>
    <row r="123" spans="1:7" ht="97.5" customHeight="1">
      <c r="A123" s="22" t="s">
        <v>356</v>
      </c>
      <c r="B123" s="7" t="s">
        <v>189</v>
      </c>
      <c r="C123" s="8" t="s">
        <v>191</v>
      </c>
      <c r="D123" s="18">
        <v>263.62</v>
      </c>
      <c r="E123" s="27">
        <v>263.6</v>
      </c>
      <c r="F123" s="27">
        <f t="shared" si="2"/>
        <v>-0.01999999999998181</v>
      </c>
      <c r="G123" s="27">
        <f t="shared" si="3"/>
        <v>99.9924133222062</v>
      </c>
    </row>
    <row r="124" spans="1:7" ht="15.75" customHeight="1">
      <c r="A124" s="22" t="s">
        <v>357</v>
      </c>
      <c r="B124" s="6" t="s">
        <v>167</v>
      </c>
      <c r="C124" s="9" t="s">
        <v>87</v>
      </c>
      <c r="D124" s="17">
        <f>SUM(D125)</f>
        <v>127884.8</v>
      </c>
      <c r="E124" s="17">
        <f>SUM(E125)</f>
        <v>126526.5</v>
      </c>
      <c r="F124" s="26">
        <f t="shared" si="2"/>
        <v>-1358.300000000003</v>
      </c>
      <c r="G124" s="26">
        <f t="shared" si="3"/>
        <v>98.93787220998898</v>
      </c>
    </row>
    <row r="125" spans="1:7" ht="25.5" customHeight="1">
      <c r="A125" s="22" t="s">
        <v>358</v>
      </c>
      <c r="B125" s="7" t="s">
        <v>168</v>
      </c>
      <c r="C125" s="8" t="s">
        <v>144</v>
      </c>
      <c r="D125" s="18">
        <v>127884.8</v>
      </c>
      <c r="E125" s="27">
        <v>126526.5</v>
      </c>
      <c r="F125" s="27">
        <f t="shared" si="2"/>
        <v>-1358.300000000003</v>
      </c>
      <c r="G125" s="27">
        <f t="shared" si="3"/>
        <v>98.93787220998898</v>
      </c>
    </row>
    <row r="126" spans="1:7" ht="28.5" customHeight="1">
      <c r="A126" s="22" t="s">
        <v>359</v>
      </c>
      <c r="B126" s="4" t="s">
        <v>169</v>
      </c>
      <c r="C126" s="5" t="s">
        <v>170</v>
      </c>
      <c r="D126" s="16">
        <f>SUM(D127+D129+D137+D135+D131+D133)</f>
        <v>195460.3</v>
      </c>
      <c r="E126" s="16">
        <f>SUM(E127+E129+E137+E135+E131+E133)</f>
        <v>194651.6</v>
      </c>
      <c r="F126" s="28">
        <f t="shared" si="2"/>
        <v>-808.6999999999825</v>
      </c>
      <c r="G126" s="28">
        <f t="shared" si="3"/>
        <v>99.58625869294174</v>
      </c>
    </row>
    <row r="127" spans="1:7" ht="48" customHeight="1">
      <c r="A127" s="22" t="s">
        <v>360</v>
      </c>
      <c r="B127" s="11" t="s">
        <v>180</v>
      </c>
      <c r="C127" s="9" t="s">
        <v>181</v>
      </c>
      <c r="D127" s="17">
        <f>SUM(D128)</f>
        <v>2281</v>
      </c>
      <c r="E127" s="17">
        <f>SUM(E128)</f>
        <v>2181.6</v>
      </c>
      <c r="F127" s="26">
        <f t="shared" si="2"/>
        <v>-99.40000000000009</v>
      </c>
      <c r="G127" s="26">
        <f t="shared" si="3"/>
        <v>95.64226216571679</v>
      </c>
    </row>
    <row r="128" spans="1:7" ht="49.5" customHeight="1">
      <c r="A128" s="22" t="s">
        <v>361</v>
      </c>
      <c r="B128" s="12" t="s">
        <v>183</v>
      </c>
      <c r="C128" s="8" t="s">
        <v>182</v>
      </c>
      <c r="D128" s="18">
        <v>2281</v>
      </c>
      <c r="E128" s="27">
        <v>2181.6</v>
      </c>
      <c r="F128" s="27">
        <f t="shared" si="2"/>
        <v>-99.40000000000009</v>
      </c>
      <c r="G128" s="27">
        <f t="shared" si="3"/>
        <v>95.64226216571679</v>
      </c>
    </row>
    <row r="129" spans="1:7" ht="36.75" customHeight="1">
      <c r="A129" s="22" t="s">
        <v>362</v>
      </c>
      <c r="B129" s="11" t="s">
        <v>175</v>
      </c>
      <c r="C129" s="9" t="s">
        <v>149</v>
      </c>
      <c r="D129" s="17">
        <f>SUM(D130)</f>
        <v>25389.9</v>
      </c>
      <c r="E129" s="17">
        <f>SUM(E130)</f>
        <v>25335.6</v>
      </c>
      <c r="F129" s="26">
        <f t="shared" si="2"/>
        <v>-54.30000000000291</v>
      </c>
      <c r="G129" s="26">
        <f t="shared" si="3"/>
        <v>99.78613543180555</v>
      </c>
    </row>
    <row r="130" spans="1:7" ht="49.5" customHeight="1">
      <c r="A130" s="22" t="s">
        <v>363</v>
      </c>
      <c r="B130" s="12" t="s">
        <v>176</v>
      </c>
      <c r="C130" s="8" t="s">
        <v>177</v>
      </c>
      <c r="D130" s="18">
        <v>25389.9</v>
      </c>
      <c r="E130" s="27">
        <v>25335.6</v>
      </c>
      <c r="F130" s="27">
        <f t="shared" si="2"/>
        <v>-54.30000000000291</v>
      </c>
      <c r="G130" s="27">
        <f t="shared" si="3"/>
        <v>99.78613543180555</v>
      </c>
    </row>
    <row r="131" spans="1:7" ht="50.25" customHeight="1">
      <c r="A131" s="22" t="s">
        <v>364</v>
      </c>
      <c r="B131" s="11" t="s">
        <v>173</v>
      </c>
      <c r="C131" s="9" t="s">
        <v>147</v>
      </c>
      <c r="D131" s="17">
        <f>SUM(D132)</f>
        <v>689.4</v>
      </c>
      <c r="E131" s="17">
        <f>SUM(E132)</f>
        <v>689.4</v>
      </c>
      <c r="F131" s="26">
        <f>E131-D131</f>
        <v>0</v>
      </c>
      <c r="G131" s="26">
        <f>E131/D131*100</f>
        <v>100</v>
      </c>
    </row>
    <row r="132" spans="1:7" ht="65.25" customHeight="1">
      <c r="A132" s="22" t="s">
        <v>365</v>
      </c>
      <c r="B132" s="12" t="s">
        <v>174</v>
      </c>
      <c r="C132" s="8" t="s">
        <v>148</v>
      </c>
      <c r="D132" s="18">
        <v>689.4</v>
      </c>
      <c r="E132" s="27">
        <v>689.4</v>
      </c>
      <c r="F132" s="27">
        <f>E132-D132</f>
        <v>0</v>
      </c>
      <c r="G132" s="27">
        <f>E132/D132*100</f>
        <v>100</v>
      </c>
    </row>
    <row r="133" spans="1:7" ht="39" customHeight="1">
      <c r="A133" s="22" t="s">
        <v>366</v>
      </c>
      <c r="B133" s="11" t="s">
        <v>171</v>
      </c>
      <c r="C133" s="9" t="s">
        <v>145</v>
      </c>
      <c r="D133" s="17">
        <f>SUM(D134)</f>
        <v>6651</v>
      </c>
      <c r="E133" s="17">
        <f>SUM(E134)</f>
        <v>6002.9</v>
      </c>
      <c r="F133" s="26">
        <f>E133-D133</f>
        <v>-648.1000000000004</v>
      </c>
      <c r="G133" s="26">
        <f>E133/D133*100</f>
        <v>90.25560066155465</v>
      </c>
    </row>
    <row r="134" spans="1:7" ht="49.5" customHeight="1">
      <c r="A134" s="22" t="s">
        <v>408</v>
      </c>
      <c r="B134" s="12" t="s">
        <v>172</v>
      </c>
      <c r="C134" s="8" t="s">
        <v>146</v>
      </c>
      <c r="D134" s="18">
        <v>6651</v>
      </c>
      <c r="E134" s="27">
        <v>6002.9</v>
      </c>
      <c r="F134" s="27">
        <f>E134-D134</f>
        <v>-648.1000000000004</v>
      </c>
      <c r="G134" s="27">
        <f>E134/D134*100</f>
        <v>90.25560066155465</v>
      </c>
    </row>
    <row r="135" spans="1:7" ht="59.25" customHeight="1">
      <c r="A135" s="22" t="s">
        <v>409</v>
      </c>
      <c r="B135" s="11" t="s">
        <v>216</v>
      </c>
      <c r="C135" s="9" t="s">
        <v>217</v>
      </c>
      <c r="D135" s="17">
        <f>SUM(D136)</f>
        <v>25</v>
      </c>
      <c r="E135" s="17">
        <f>SUM(E136)</f>
        <v>18.1</v>
      </c>
      <c r="F135" s="26">
        <f t="shared" si="2"/>
        <v>-6.899999999999999</v>
      </c>
      <c r="G135" s="26">
        <f t="shared" si="3"/>
        <v>72.4</v>
      </c>
    </row>
    <row r="136" spans="1:7" ht="61.5" customHeight="1">
      <c r="A136" s="22" t="s">
        <v>410</v>
      </c>
      <c r="B136" s="12" t="s">
        <v>215</v>
      </c>
      <c r="C136" s="8" t="s">
        <v>214</v>
      </c>
      <c r="D136" s="18">
        <v>25</v>
      </c>
      <c r="E136" s="27">
        <v>18.1</v>
      </c>
      <c r="F136" s="27">
        <f t="shared" si="2"/>
        <v>-6.899999999999999</v>
      </c>
      <c r="G136" s="27">
        <f t="shared" si="3"/>
        <v>72.4</v>
      </c>
    </row>
    <row r="137" spans="1:7" ht="12.75" customHeight="1">
      <c r="A137" s="22" t="s">
        <v>411</v>
      </c>
      <c r="B137" s="11" t="s">
        <v>179</v>
      </c>
      <c r="C137" s="9" t="s">
        <v>88</v>
      </c>
      <c r="D137" s="17">
        <f>SUM(D138)</f>
        <v>160424</v>
      </c>
      <c r="E137" s="17">
        <f>SUM(E138)</f>
        <v>160424</v>
      </c>
      <c r="F137" s="26">
        <f t="shared" si="2"/>
        <v>0</v>
      </c>
      <c r="G137" s="26">
        <f t="shared" si="3"/>
        <v>100</v>
      </c>
    </row>
    <row r="138" spans="1:7" ht="24.75" customHeight="1">
      <c r="A138" s="22" t="s">
        <v>412</v>
      </c>
      <c r="B138" s="12" t="s">
        <v>178</v>
      </c>
      <c r="C138" s="8" t="s">
        <v>89</v>
      </c>
      <c r="D138" s="18">
        <v>160424</v>
      </c>
      <c r="E138" s="27">
        <v>160424</v>
      </c>
      <c r="F138" s="27">
        <f t="shared" si="2"/>
        <v>0</v>
      </c>
      <c r="G138" s="27">
        <f t="shared" si="3"/>
        <v>100</v>
      </c>
    </row>
    <row r="139" spans="1:7" ht="13.5" customHeight="1">
      <c r="A139" s="22" t="s">
        <v>413</v>
      </c>
      <c r="B139" s="15" t="s">
        <v>196</v>
      </c>
      <c r="C139" s="5" t="s">
        <v>197</v>
      </c>
      <c r="D139" s="16">
        <f>SUM(D140)</f>
        <v>3972.4</v>
      </c>
      <c r="E139" s="16">
        <f>SUM(E140)</f>
        <v>4434.4</v>
      </c>
      <c r="F139" s="28">
        <f t="shared" si="2"/>
        <v>461.99999999999955</v>
      </c>
      <c r="G139" s="28">
        <f t="shared" si="3"/>
        <v>111.63024871614135</v>
      </c>
    </row>
    <row r="140" spans="1:7" ht="23.25" customHeight="1">
      <c r="A140" s="22" t="s">
        <v>414</v>
      </c>
      <c r="B140" s="11" t="s">
        <v>198</v>
      </c>
      <c r="C140" s="9" t="s">
        <v>200</v>
      </c>
      <c r="D140" s="17">
        <f>SUM(D141)</f>
        <v>3972.4</v>
      </c>
      <c r="E140" s="17">
        <f>SUM(E141)</f>
        <v>4434.4</v>
      </c>
      <c r="F140" s="26">
        <f t="shared" si="2"/>
        <v>461.99999999999955</v>
      </c>
      <c r="G140" s="26">
        <f t="shared" si="3"/>
        <v>111.63024871614135</v>
      </c>
    </row>
    <row r="141" spans="1:7" ht="38.25" customHeight="1">
      <c r="A141" s="22" t="s">
        <v>415</v>
      </c>
      <c r="B141" s="7" t="s">
        <v>199</v>
      </c>
      <c r="C141" s="8" t="s">
        <v>201</v>
      </c>
      <c r="D141" s="18">
        <v>3972.4</v>
      </c>
      <c r="E141" s="27">
        <v>4434.4</v>
      </c>
      <c r="F141" s="27">
        <f t="shared" si="2"/>
        <v>461.99999999999955</v>
      </c>
      <c r="G141" s="27">
        <f t="shared" si="3"/>
        <v>111.63024871614135</v>
      </c>
    </row>
    <row r="142" spans="1:7" ht="108" customHeight="1">
      <c r="A142" s="22" t="s">
        <v>416</v>
      </c>
      <c r="B142" s="4" t="s">
        <v>390</v>
      </c>
      <c r="C142" s="5" t="s">
        <v>391</v>
      </c>
      <c r="D142" s="16">
        <f aca="true" t="shared" si="4" ref="D142:E144">SUM(D143)</f>
        <v>0</v>
      </c>
      <c r="E142" s="16">
        <f t="shared" si="4"/>
        <v>0.1</v>
      </c>
      <c r="F142" s="28">
        <f t="shared" si="2"/>
        <v>0.1</v>
      </c>
      <c r="G142" s="28">
        <v>0</v>
      </c>
    </row>
    <row r="143" spans="1:7" ht="49.5" customHeight="1">
      <c r="A143" s="22" t="s">
        <v>417</v>
      </c>
      <c r="B143" s="4" t="s">
        <v>393</v>
      </c>
      <c r="C143" s="5" t="s">
        <v>394</v>
      </c>
      <c r="D143" s="16">
        <f t="shared" si="4"/>
        <v>0</v>
      </c>
      <c r="E143" s="16">
        <f t="shared" si="4"/>
        <v>0.1</v>
      </c>
      <c r="F143" s="28">
        <f t="shared" si="2"/>
        <v>0.1</v>
      </c>
      <c r="G143" s="28">
        <v>0</v>
      </c>
    </row>
    <row r="144" spans="1:7" ht="36">
      <c r="A144" s="22" t="s">
        <v>418</v>
      </c>
      <c r="B144" s="6" t="s">
        <v>392</v>
      </c>
      <c r="C144" s="9" t="s">
        <v>395</v>
      </c>
      <c r="D144" s="17">
        <f t="shared" si="4"/>
        <v>0</v>
      </c>
      <c r="E144" s="17">
        <f t="shared" si="4"/>
        <v>0.1</v>
      </c>
      <c r="F144" s="26">
        <f t="shared" si="2"/>
        <v>0.1</v>
      </c>
      <c r="G144" s="26">
        <v>0</v>
      </c>
    </row>
    <row r="145" spans="1:7" ht="36">
      <c r="A145" s="22" t="s">
        <v>419</v>
      </c>
      <c r="B145" s="7" t="s">
        <v>396</v>
      </c>
      <c r="C145" s="8" t="s">
        <v>397</v>
      </c>
      <c r="D145" s="18">
        <v>0</v>
      </c>
      <c r="E145" s="27">
        <v>0.1</v>
      </c>
      <c r="F145" s="27">
        <f t="shared" si="2"/>
        <v>0.1</v>
      </c>
      <c r="G145" s="27">
        <v>0</v>
      </c>
    </row>
    <row r="146" spans="1:7" ht="48" customHeight="1">
      <c r="A146" s="22" t="s">
        <v>420</v>
      </c>
      <c r="B146" s="4" t="s">
        <v>399</v>
      </c>
      <c r="C146" s="5" t="s">
        <v>398</v>
      </c>
      <c r="D146" s="16">
        <f>SUM(D147)</f>
        <v>0</v>
      </c>
      <c r="E146" s="16">
        <f>SUM(E147)</f>
        <v>-19817</v>
      </c>
      <c r="F146" s="28">
        <f t="shared" si="2"/>
        <v>-19817</v>
      </c>
      <c r="G146" s="28">
        <v>0</v>
      </c>
    </row>
    <row r="147" spans="1:7" ht="60" customHeight="1">
      <c r="A147" s="22" t="s">
        <v>421</v>
      </c>
      <c r="B147" s="4" t="s">
        <v>400</v>
      </c>
      <c r="C147" s="5" t="s">
        <v>402</v>
      </c>
      <c r="D147" s="16">
        <f>SUM(D148)</f>
        <v>0</v>
      </c>
      <c r="E147" s="16">
        <f>SUM(E148)</f>
        <v>-19817</v>
      </c>
      <c r="F147" s="28">
        <f t="shared" si="2"/>
        <v>-19817</v>
      </c>
      <c r="G147" s="28">
        <v>0</v>
      </c>
    </row>
    <row r="148" spans="1:7" ht="61.5" customHeight="1">
      <c r="A148" s="22" t="s">
        <v>422</v>
      </c>
      <c r="B148" s="6" t="s">
        <v>401</v>
      </c>
      <c r="C148" s="9" t="s">
        <v>403</v>
      </c>
      <c r="D148" s="17">
        <v>0</v>
      </c>
      <c r="E148" s="26">
        <v>-19817</v>
      </c>
      <c r="F148" s="26">
        <f t="shared" si="2"/>
        <v>-19817</v>
      </c>
      <c r="G148" s="26">
        <v>0</v>
      </c>
    </row>
    <row r="149" spans="1:7" ht="15" customHeight="1">
      <c r="A149" s="22" t="s">
        <v>423</v>
      </c>
      <c r="B149" s="6"/>
      <c r="C149" s="9"/>
      <c r="D149" s="17"/>
      <c r="E149" s="26"/>
      <c r="F149" s="27"/>
      <c r="G149" s="27"/>
    </row>
    <row r="150" spans="1:7" ht="12.75">
      <c r="A150" s="22" t="s">
        <v>424</v>
      </c>
      <c r="B150" s="6"/>
      <c r="C150" s="5" t="s">
        <v>90</v>
      </c>
      <c r="D150" s="16">
        <f>D11+D108</f>
        <v>555374.02</v>
      </c>
      <c r="E150" s="16">
        <f>E11+E108</f>
        <v>526849</v>
      </c>
      <c r="F150" s="28">
        <f t="shared" si="2"/>
        <v>-28525.02000000002</v>
      </c>
      <c r="G150" s="28">
        <f t="shared" si="3"/>
        <v>94.86381808065131</v>
      </c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</sheetData>
  <sheetProtection/>
  <mergeCells count="6">
    <mergeCell ref="A1:G1"/>
    <mergeCell ref="A2:G2"/>
    <mergeCell ref="A3:G3"/>
    <mergeCell ref="A4:G4"/>
    <mergeCell ref="A7:G7"/>
    <mergeCell ref="A5:G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2018-04-04T11:40:27Z</cp:lastPrinted>
  <dcterms:created xsi:type="dcterms:W3CDTF">2012-10-29T09:17:54Z</dcterms:created>
  <dcterms:modified xsi:type="dcterms:W3CDTF">2018-05-30T11:55:47Z</dcterms:modified>
  <cp:category/>
  <cp:version/>
  <cp:contentType/>
  <cp:contentStatus/>
</cp:coreProperties>
</file>