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35" windowWidth="10005" windowHeight="10005"/>
  </bookViews>
  <sheets>
    <sheet name="доходы" sheetId="1" r:id="rId1"/>
    <sheet name="расходы" sheetId="1296" r:id="rId2"/>
    <sheet name="источники" sheetId="14936" r:id="rId3"/>
    <sheet name="кредиторка" sheetId="1292" r:id="rId4"/>
  </sheets>
  <definedNames>
    <definedName name="_xlnm.Print_Titles" localSheetId="1">расходы!$5:$5</definedName>
  </definedNames>
  <calcPr calcId="125725"/>
</workbook>
</file>

<file path=xl/calcChain.xml><?xml version="1.0" encoding="utf-8"?>
<calcChain xmlns="http://schemas.openxmlformats.org/spreadsheetml/2006/main">
  <c r="E34" i="1"/>
  <c r="E43"/>
  <c r="D43"/>
  <c r="F43" s="1"/>
  <c r="F45"/>
  <c r="E18"/>
  <c r="F21" i="1296"/>
  <c r="G21"/>
  <c r="H21"/>
  <c r="I21"/>
  <c r="J21"/>
  <c r="K21"/>
  <c r="L21"/>
  <c r="M21"/>
  <c r="E21"/>
  <c r="N22"/>
  <c r="E17"/>
  <c r="D63" i="1"/>
  <c r="E63"/>
  <c r="F14" i="14936"/>
  <c r="E50" i="1"/>
  <c r="D50"/>
  <c r="F52"/>
  <c r="E27"/>
  <c r="D27"/>
  <c r="F29"/>
  <c r="E25"/>
  <c r="F64"/>
  <c r="F7" i="1296"/>
  <c r="G7"/>
  <c r="H7"/>
  <c r="I7"/>
  <c r="J7"/>
  <c r="K7"/>
  <c r="L7"/>
  <c r="M7"/>
  <c r="E7"/>
  <c r="N13"/>
  <c r="F55" i="1"/>
  <c r="F40"/>
  <c r="F68"/>
  <c r="E67"/>
  <c r="D67"/>
  <c r="E57"/>
  <c r="F51"/>
  <c r="E71"/>
  <c r="F65"/>
  <c r="F41"/>
  <c r="E16" i="14936"/>
  <c r="E15"/>
  <c r="D16"/>
  <c r="D15" s="1"/>
  <c r="F53" i="1"/>
  <c r="F54"/>
  <c r="N12" i="1296"/>
  <c r="F69" i="1"/>
  <c r="F70"/>
  <c r="E69"/>
  <c r="D69"/>
  <c r="M32" i="1296"/>
  <c r="F7" i="14936"/>
  <c r="F8"/>
  <c r="F10"/>
  <c r="F11"/>
  <c r="E11" i="1"/>
  <c r="D11"/>
  <c r="F14"/>
  <c r="D34"/>
  <c r="E48"/>
  <c r="M42" i="1296"/>
  <c r="F35" i="1"/>
  <c r="F36"/>
  <c r="F23"/>
  <c r="F31"/>
  <c r="E30"/>
  <c r="D30"/>
  <c r="D18"/>
  <c r="A21"/>
  <c r="F10"/>
  <c r="D9"/>
  <c r="E15"/>
  <c r="E21"/>
  <c r="D7"/>
  <c r="F7" s="1"/>
  <c r="D15"/>
  <c r="D21"/>
  <c r="D25"/>
  <c r="F44"/>
  <c r="F37"/>
  <c r="F32"/>
  <c r="F33"/>
  <c r="D48"/>
  <c r="F48" s="1"/>
  <c r="D57"/>
  <c r="D71"/>
  <c r="F66"/>
  <c r="F62"/>
  <c r="F61"/>
  <c r="F60"/>
  <c r="F59"/>
  <c r="F58"/>
  <c r="F56"/>
  <c r="F49"/>
  <c r="F42"/>
  <c r="F39"/>
  <c r="F38"/>
  <c r="F28"/>
  <c r="F26"/>
  <c r="F24"/>
  <c r="F22"/>
  <c r="F20"/>
  <c r="F19"/>
  <c r="F17"/>
  <c r="F16"/>
  <c r="F13"/>
  <c r="F12"/>
  <c r="F8"/>
  <c r="A7"/>
  <c r="D13" i="14936"/>
  <c r="E13"/>
  <c r="E12" s="1"/>
  <c r="D9"/>
  <c r="E9"/>
  <c r="D6"/>
  <c r="E6"/>
  <c r="N9" i="1296"/>
  <c r="F51"/>
  <c r="G51"/>
  <c r="H51"/>
  <c r="I51"/>
  <c r="J51"/>
  <c r="K51"/>
  <c r="L51"/>
  <c r="M51"/>
  <c r="E51"/>
  <c r="F49"/>
  <c r="G49"/>
  <c r="H49"/>
  <c r="I49"/>
  <c r="J49"/>
  <c r="K49"/>
  <c r="L49"/>
  <c r="M49"/>
  <c r="E49"/>
  <c r="F47"/>
  <c r="G47"/>
  <c r="H47"/>
  <c r="I47"/>
  <c r="J47"/>
  <c r="K47"/>
  <c r="L47"/>
  <c r="M47"/>
  <c r="E47"/>
  <c r="F44"/>
  <c r="G44"/>
  <c r="H44"/>
  <c r="I44"/>
  <c r="J44"/>
  <c r="K44"/>
  <c r="L44"/>
  <c r="M44"/>
  <c r="E44"/>
  <c r="F42"/>
  <c r="G42"/>
  <c r="H42"/>
  <c r="I42"/>
  <c r="J42"/>
  <c r="K42"/>
  <c r="L42"/>
  <c r="E42"/>
  <c r="F40"/>
  <c r="G40"/>
  <c r="H40"/>
  <c r="I40"/>
  <c r="J40"/>
  <c r="K40"/>
  <c r="L40"/>
  <c r="M40"/>
  <c r="E40"/>
  <c r="F35"/>
  <c r="G35"/>
  <c r="H35"/>
  <c r="I35"/>
  <c r="J35"/>
  <c r="K35"/>
  <c r="L35"/>
  <c r="M35"/>
  <c r="E35"/>
  <c r="F32"/>
  <c r="G32"/>
  <c r="H32"/>
  <c r="I32"/>
  <c r="J32"/>
  <c r="K32"/>
  <c r="L32"/>
  <c r="E32"/>
  <c r="F27"/>
  <c r="G27"/>
  <c r="H27"/>
  <c r="I27"/>
  <c r="J27"/>
  <c r="K27"/>
  <c r="L27"/>
  <c r="M27"/>
  <c r="E27"/>
  <c r="F17"/>
  <c r="G17"/>
  <c r="H17"/>
  <c r="I17"/>
  <c r="J17"/>
  <c r="K17"/>
  <c r="L17"/>
  <c r="L53" s="1"/>
  <c r="M17"/>
  <c r="F15"/>
  <c r="G15"/>
  <c r="H15"/>
  <c r="I15"/>
  <c r="J15"/>
  <c r="K15"/>
  <c r="L15"/>
  <c r="M15"/>
  <c r="E15"/>
  <c r="N8"/>
  <c r="N10"/>
  <c r="N11"/>
  <c r="N14"/>
  <c r="N16"/>
  <c r="N18"/>
  <c r="N19"/>
  <c r="N20"/>
  <c r="N23"/>
  <c r="N24"/>
  <c r="N25"/>
  <c r="N26"/>
  <c r="N28"/>
  <c r="N29"/>
  <c r="N30"/>
  <c r="N31"/>
  <c r="N33"/>
  <c r="N34"/>
  <c r="N36"/>
  <c r="N37"/>
  <c r="N38"/>
  <c r="N39"/>
  <c r="N41"/>
  <c r="N43"/>
  <c r="N45"/>
  <c r="N46"/>
  <c r="N48"/>
  <c r="N50"/>
  <c r="N52"/>
  <c r="F9" i="14936" l="1"/>
  <c r="F15" i="1"/>
  <c r="F11"/>
  <c r="N32" i="1296"/>
  <c r="F67" i="1"/>
  <c r="F63"/>
  <c r="D12" i="14936"/>
  <c r="D18" s="1"/>
  <c r="E18"/>
  <c r="F25" i="1"/>
  <c r="H53" i="1296"/>
  <c r="I53"/>
  <c r="N51"/>
  <c r="K53"/>
  <c r="J53"/>
  <c r="F53"/>
  <c r="N40"/>
  <c r="N44"/>
  <c r="G53"/>
  <c r="N42"/>
  <c r="N15"/>
  <c r="E47" i="1"/>
  <c r="E46" s="1"/>
  <c r="F18"/>
  <c r="F30"/>
  <c r="F9"/>
  <c r="N21" i="1296"/>
  <c r="N35"/>
  <c r="N47"/>
  <c r="F34" i="1"/>
  <c r="N49" i="1296"/>
  <c r="M53"/>
  <c r="N27"/>
  <c r="E53"/>
  <c r="N17"/>
  <c r="N7"/>
  <c r="F57" i="1"/>
  <c r="D47"/>
  <c r="D46" s="1"/>
  <c r="F50"/>
  <c r="E6"/>
  <c r="F27"/>
  <c r="D6"/>
  <c r="F21"/>
  <c r="F18" i="14936" l="1"/>
  <c r="E73" i="1"/>
  <c r="F46"/>
  <c r="N53" i="1296"/>
  <c r="D73" i="1"/>
  <c r="F47"/>
  <c r="F6"/>
  <c r="F73" l="1"/>
</calcChain>
</file>

<file path=xl/sharedStrings.xml><?xml version="1.0" encoding="utf-8"?>
<sst xmlns="http://schemas.openxmlformats.org/spreadsheetml/2006/main" count="301" uniqueCount="282">
  <si>
    <t xml:space="preserve">Код классификации источников финансирования дефицита  бюджета </t>
  </si>
  <si>
    <t xml:space="preserve">Наименование источника финансирования дефицита  бюджета 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</si>
  <si>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</si>
  <si>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</si>
  <si>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</si>
  <si>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</si>
  <si>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</si>
  <si>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</si>
  <si>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</si>
  <si>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000 1 08 03000 01 0000 110</t>
  </si>
  <si>
    <t>Государственная пошлина по делам рассматриваемым в судах общей юрисдикции, мировыми судьями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</si>
  <si>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</si>
  <si>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</si>
  <si>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(РАБОТ)  И КОМПЕНСАЦИИ ЗАТРАТ ГОСУДАРСТВА</t>
  </si>
  <si>
    <t>000 1 16 25060 01 0000 140</t>
  </si>
  <si>
    <t xml:space="preserve">Денежные взыскания (штрафы) за нарушение  земельного законодательства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</si>
  <si>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</si>
  <si>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</si>
  <si>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Дотации бюджетам субъектов Российской федерации и муниципальных образований</t>
  </si>
  <si>
    <t>000 2 02 01001 04 0000 151</t>
  </si>
  <si>
    <t>000 2 02 02999 04 0000 151</t>
  </si>
  <si>
    <t>Прочие субсидии бюджетам городских округов</t>
  </si>
  <si>
    <t>000 2 02 03001 04 0000 151</t>
  </si>
  <si>
    <t>Субвенции бюджетам городских округов на оплату жилищно-коммунальных услуг отдельным категориям граждан</t>
  </si>
  <si>
    <t>000 2 02 03015 04 0000 151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</si>
  <si>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</si>
  <si>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</si>
  <si>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</si>
  <si>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</si>
  <si>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</si>
  <si>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Прочие субвенции бюджетам городских округов </t>
  </si>
  <si>
    <t>000 2 02 04999 04 0000 151</t>
  </si>
  <si>
    <t>Прочие межбюджетные трансферты, передаваемые бюджетам городских 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</si>
  <si>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</si>
  <si>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</si>
  <si>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 показателя</t>
  </si>
  <si>
    <t>#Н/Д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</si>
  <si>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</si>
  <si>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</si>
  <si>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органа местного самоуправления</t>
  </si>
  <si>
    <t>0102</t>
  </si>
  <si>
    <t xml:space="preserve">      Функционирование законодательных (представительных) органов государственной власти и местного самоуправления</t>
  </si>
  <si>
    <t>0103</t>
  </si>
  <si>
    <t xml:space="preserve">  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</si>
  <si>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</si>
  <si>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надзора</t>
  </si>
  <si>
    <t>0106</t>
  </si>
  <si>
    <t xml:space="preserve">      Другие общегосударственные вопросы 
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</si>
  <si>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</si>
  <si>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</si>
  <si>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</si>
  <si>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</si>
  <si>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</si>
  <si>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</si>
  <si>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</si>
  <si>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Предупреждение и ликвидация последствий чрезвычайных ситуаций и стихийных бедствий, гражданская оборона</t>
  </si>
  <si>
    <t>0309</t>
  </si>
  <si>
    <t xml:space="preserve">      Обеспечение противопожарной безопасности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</si>
  <si>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</si>
  <si>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</si>
  <si>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</si>
  <si>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</si>
  <si>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</si>
  <si>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Водные ресурсы</t>
  </si>
  <si>
    <t>0406</t>
  </si>
  <si>
    <t xml:space="preserve">      Транспорт</t>
  </si>
  <si>
    <t>0408</t>
  </si>
  <si>
    <t xml:space="preserve">      Дорожное хозяйство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</si>
  <si>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</si>
  <si>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</si>
  <si>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</si>
  <si>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</si>
  <si>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</si>
  <si>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</si>
  <si>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</si>
  <si>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</si>
  <si>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</si>
  <si>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</si>
  <si>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</si>
  <si>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</si>
  <si>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</si>
  <si>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</si>
  <si>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</si>
  <si>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Сбор, удаление отходов и очистка сточных вод</t>
  </si>
  <si>
    <t>0602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</si>
  <si>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</si>
  <si>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</si>
  <si>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</si>
  <si>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</si>
  <si>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</si>
  <si>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</si>
  <si>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</si>
  <si>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</si>
  <si>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</si>
  <si>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</si>
  <si>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</si>
  <si>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</si>
  <si>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</si>
  <si>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</si>
  <si>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</si>
  <si>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</si>
  <si>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Здравоохранение</t>
  </si>
  <si>
    <t>0900</t>
  </si>
  <si>
    <t xml:space="preserve">      Другие вопросы в области здравоохранения</t>
  </si>
  <si>
    <t>0909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</si>
  <si>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</si>
  <si>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</si>
  <si>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</si>
  <si>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</si>
  <si>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</si>
  <si>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</si>
  <si>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</si>
  <si>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</si>
  <si>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</si>
  <si>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</si>
  <si>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</si>
  <si>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</si>
  <si>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</si>
  <si>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</si>
  <si>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</si>
  <si>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</si>
  <si>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 и муниципального долга</t>
  </si>
  <si>
    <t>1301</t>
  </si>
  <si>
    <t>Всего расходов:</t>
  </si>
  <si>
    <t xml:space="preserve">Объем просроченной кредиторской задолженности </t>
  </si>
  <si>
    <t>Но-
мер 
стро-
ки</t>
  </si>
  <si>
    <t>Процент испол-
нения</t>
  </si>
  <si>
    <t>Код 
раз-
дела, 
под-
раз-
дела</t>
  </si>
  <si>
    <t>Наименование раздела, подраздела расходов</t>
  </si>
  <si>
    <t>1</t>
  </si>
  <si>
    <t>Сумма, 
в тысячах 
рублей</t>
  </si>
  <si>
    <t>Но-мер стро-ки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</si>
  <si>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</si>
  <si>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</si>
  <si>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Изменение остатков средств на счетах по учету средств бюджета</t>
  </si>
  <si>
    <t>919 01 05 00 00 00 0000 000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</si>
  <si>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</si>
  <si>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</si>
  <si>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</si>
  <si>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</si>
  <si>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</si>
  <si>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</si>
  <si>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</si>
  <si>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 в валюте Российской Федерации</t>
  </si>
  <si>
    <t xml:space="preserve">Итого источники внутреннего финансирования дефицит бюджета </t>
  </si>
  <si>
    <t>Код классификации 
доходов бюджета</t>
  </si>
  <si>
    <t>000 2 02 03000 00 0000 151</t>
  </si>
  <si>
    <t>Субвенции бюджетам субъектов Российской Федерации и муниципальных образований</t>
  </si>
  <si>
    <t>ПРОЧИЕ НЕНАЛОГОВЫЕ ДОХОДЫ</t>
  </si>
  <si>
    <t>000 1 17 00000 00 0000 000</t>
  </si>
  <si>
    <t>Дотации бюджетам субъектов Российской Федерации на выравнивание бюджетной обеспеченности</t>
  </si>
  <si>
    <t>000 1 01 02000 01 0000 110</t>
  </si>
  <si>
    <t>000 1 05 00000 00 0000 000</t>
  </si>
  <si>
    <t>000 1 06 00000 00 0000 000</t>
  </si>
  <si>
    <t>000 1 12 01000 01 0000 120</t>
  </si>
  <si>
    <t>Наименование доходов бюджета</t>
  </si>
  <si>
    <t>000 2 02 02000 00 0000 151</t>
  </si>
  <si>
    <t>000 2 02 04000 00 0000 151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</si>
  <si>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</si>
  <si>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</si>
  <si>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</si>
  <si>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3</t>
  </si>
  <si>
    <t/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</si>
  <si>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</si>
  <si>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</si>
  <si>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</si>
  <si>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</si>
  <si>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</si>
  <si>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</si>
  <si>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ГОСУДАРСТВЕННАЯ ПОШЛИНА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</si>
  <si>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</si>
  <si>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</si>
  <si>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</si>
  <si>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</si>
  <si>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</si>
  <si>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</si>
  <si>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</si>
  <si>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</si>
  <si>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</si>
  <si>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</si>
  <si>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</si>
  <si>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000 1 16 32000 00 0000 140</t>
  </si>
  <si>
    <t>000 1 16 90000 00 0000 140</t>
  </si>
  <si>
    <t>Прочие поступления от денежных взысканий (штрафов) и иных сумм в возмещение ущерба</t>
  </si>
  <si>
    <t>Налог на доходы физических лиц</t>
  </si>
  <si>
    <t>НАЛОГОВЫЕ И НЕНАЛОГОВЫЕ ДОХОДЫ</t>
  </si>
  <si>
    <t>000 1 00 00000 00 0000 000</t>
  </si>
  <si>
    <t>Единый сельскохозяйственный налог</t>
  </si>
  <si>
    <t>БЕЗВОЗМЕЗДНЫЕ ПОСТУПЛЕНИЯ</t>
  </si>
  <si>
    <t>000 2 00 00000 00 0000 000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</si>
  <si>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</si>
  <si>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</si>
  <si>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Плата за негативное воздействие на окружающую среду</t>
  </si>
  <si>
    <t>000 2 02 03999 02 0000 151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</si>
  <si>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</si>
  <si>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</si>
  <si>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</si>
  <si>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000 1 09 00000 00 0000 000</t>
  </si>
  <si>
    <t xml:space="preserve">ЗАДОЛЖЕННОСТЬ И ПЕРЕРАСЧЕТЫ ПО ОТМЕНЕННЫМ НАЛОГАМ, СБОРАМ И ИНЫМ ОБЯЗАТЕЛЬНЫМ ПЛАТЕЖАМ                                                                                                                                                                         </t>
  </si>
  <si>
    <t>000 1 17 01000 00 0000 180</t>
  </si>
  <si>
    <t>Невыясненные поступления</t>
  </si>
  <si>
    <t>Доходы от оказания плантых услуг (работ)</t>
  </si>
  <si>
    <t>Информация об исполнении бюджета городского округа Верхотурский 
по доходам на 01.04.2012 года</t>
  </si>
  <si>
    <t>121681,4</t>
  </si>
  <si>
    <t>37680</t>
  </si>
  <si>
    <t>89521,4</t>
  </si>
  <si>
    <t>000 1 13 01000 00 0000 130</t>
  </si>
  <si>
    <t>-</t>
  </si>
  <si>
    <t>000 1 03 00000 00 0000 000</t>
  </si>
  <si>
    <t>НАЛОГИ НА ТОВАРЫ (РАБОТЫ,УСЛУГИ),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</si>
  <si>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</si>
  <si>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</si>
  <si>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составляющего  государственную (муниципальную) казну (за исключением земельных участков)</t>
  </si>
  <si>
    <t>Доходы от продажи квартир</t>
  </si>
  <si>
    <t>000 1 14 01000 00 0000 410</t>
  </si>
  <si>
    <t>Получение кредитов от 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</si>
  <si>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</si>
  <si>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919 01 03 01 00 04 0000 810</t>
  </si>
  <si>
    <t>Исполнение муниципальной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</si>
  <si>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</si>
  <si>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</si>
  <si>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000 1 11 05070 04 0000 120</t>
  </si>
  <si>
    <t xml:space="preserve">000 1 14 02040 04 0000 410 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</si>
  <si>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</si>
  <si>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</si>
  <si>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000 1 16 03000 00 0000 140</t>
  </si>
  <si>
    <t>Денежные взыскания (штрафы) за нарушение законодательства о налогах и сборах</t>
  </si>
  <si>
    <t>000 1 05 04000 02 0000 110</t>
  </si>
  <si>
    <t>Налог, взимаемый в связи с применением патентной системы налогообложения</t>
  </si>
  <si>
    <t>Объем 
средств
по Решению Думы
о бюджете 
на 2015 год, 
в тысячах 
рублей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</si>
  <si>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</si>
  <si>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</si>
  <si>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</si>
  <si>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</si>
  <si>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Объем 
средств
по Решению
о бюджете 
на 2015 год, 
в тысячах 
рублей</t>
  </si>
  <si>
    <t>0107</t>
  </si>
  <si>
    <t xml:space="preserve">      Обеспечение проведения выборов и референдумрв</t>
  </si>
  <si>
    <t>000 2 02  02088 04 0000 151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</si>
  <si>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</si>
  <si>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</si>
  <si>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Бюджетные кредиты  от других бюджетов бюджетной системы Российской Федерации </t>
  </si>
  <si>
    <t>901 01 06 00 00 00 0000 000</t>
  </si>
  <si>
    <t xml:space="preserve"> 901 01 06 04 00 00 0000 000</t>
  </si>
  <si>
    <t xml:space="preserve">Исполнение государственных и муниципальных гарантий </t>
  </si>
  <si>
    <t>901 01 06 04 01 04 0000 810</t>
  </si>
  <si>
    <t>901 01 06 05 00 00 0000 000</t>
  </si>
  <si>
    <t>901 01 06 05 00 00 0000 600</t>
  </si>
  <si>
    <t>901 01 06 05 01 04 0000 640</t>
  </si>
  <si>
    <t>000 1 16 43000 01 0000 140</t>
  </si>
  <si>
    <t>Денгежные взыскания (штрафы) за нарушение законодательства Российской Федерации об администратитвных правонарушениях, предусмотренные статьей 20,25 Кодекса Российской Федерации  об административных правонарушениях</t>
  </si>
  <si>
    <t>000 2 02 04081 04 0000 151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</si>
  <si>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вынуждено покинувших территорию Украины и находящихся в пунктах временного размещения</t>
  </si>
  <si>
    <t>000 2 02 02009 04 0000 151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</si>
  <si>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</si>
  <si>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000 2 07 00000 00 0000 000</t>
  </si>
  <si>
    <t>ПРОЧИЕ БЕЗВОЗМЕЗДНЫЕ ПОСТУПЛЕНИЯ</t>
  </si>
  <si>
    <t>000 2 07 04050 04 0000 180</t>
  </si>
  <si>
    <t>Прочие безвозмездные поступления в бюжеты городских округов</t>
  </si>
  <si>
    <t>000 1 16 33040 04 0000 140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</si>
  <si>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</si>
  <si>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000 2 02  02089 04 0000 151</t>
  </si>
  <si>
    <t>000 2 02 02215 04 0000 151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</si>
  <si>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занятия физической культурой и спортом</t>
  </si>
  <si>
    <t xml:space="preserve">0111 </t>
  </si>
  <si>
    <t xml:space="preserve">       Резервный фонд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</si>
  <si>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</si>
  <si>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</si>
  <si>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000 1 13 02000 00 0000 130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</si>
  <si>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</si>
  <si>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</si>
  <si>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собственности городских округов  (за 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</si>
  <si>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000 2 02 02051 04 0000 151</t>
  </si>
  <si>
    <t>Субсидии бюджетам городских округов на реализацию федеральных целевых программ</t>
  </si>
  <si>
    <t>0405</t>
  </si>
  <si>
    <t xml:space="preserve">      Сельское хозяйство и рыболовство</t>
  </si>
  <si>
    <t>Информация об исполнении бюджета городского округа Верхотурский 
по доходам на 01.01.2016 года</t>
  </si>
  <si>
    <t>Исполнение 
за 2015 
год, 
в тысячах 
рублей</t>
  </si>
  <si>
    <t>Информация  об объеме просроченной кредиторской задолженности по городскому округу Верхотурский 
 (бюджетная деятельность) на 01.01.2016 года</t>
  </si>
  <si>
    <t>000 1 17 05000 00 0000 180</t>
  </si>
  <si>
    <t>Прочие неналоговые доходы</t>
  </si>
  <si>
    <t>Информация об исполнении бюджета городского округа Верхотурский 
по расходам на 01.01.2016 года</t>
  </si>
  <si>
    <t>Информация об исполнении бюджета городского округа Верхотурский 
по источникам финансирования дефицита бюджета на 01.01.2016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</si>
</sst>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0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2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5">
    <xf numFmtId="0" fontId="0" fillId="0" borderId="0" xfId="0"/>
    <xf numFmtId="0" fontId="0" fillId="24" borderId="0" xfId="0" applyFill="1"/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4" fontId="3" fillId="25" borderId="10" xfId="0" applyNumberFormat="1" applyFont="1" applyFill="1" applyBorder="1" applyAlignment="1">
      <alignment horizontal="right" vertical="top" shrinkToFit="1"/>
    </xf>
    <xf numFmtId="10" fontId="3" fillId="25" borderId="10" xfId="0" applyNumberFormat="1" applyFont="1" applyFill="1" applyBorder="1" applyAlignment="1">
      <alignment horizontal="right" vertical="top" shrinkToFit="1"/>
    </xf>
    <xf numFmtId="10" fontId="3" fillId="26" borderId="11" xfId="0" applyNumberFormat="1" applyFont="1" applyFill="1" applyBorder="1" applyAlignment="1">
      <alignment horizontal="right" vertical="top" shrinkToFit="1"/>
    </xf>
    <xf numFmtId="0" fontId="0" fillId="24" borderId="0" xfId="0" applyFill="1" applyAlignment="1">
      <alignment horizontal="left" wrapText="1"/>
    </xf>
    <xf numFmtId="0" fontId="21" fillId="0" borderId="10" xfId="0" applyFont="1" applyFill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0" fontId="0" fillId="0" borderId="0" xfId="0" applyAlignment="1"/>
    <xf numFmtId="49" fontId="27" fillId="0" borderId="10" xfId="0" applyNumberFormat="1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3" fontId="28" fillId="0" borderId="10" xfId="0" applyNumberFormat="1" applyFont="1" applyBorder="1" applyAlignment="1">
      <alignment horizontal="center" vertical="top" wrapText="1"/>
    </xf>
    <xf numFmtId="1" fontId="27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9" fillId="24" borderId="10" xfId="0" applyFont="1" applyFill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top"/>
    </xf>
    <xf numFmtId="49" fontId="27" fillId="24" borderId="10" xfId="0" applyNumberFormat="1" applyFont="1" applyFill="1" applyBorder="1" applyAlignment="1">
      <alignment horizontal="center" vertical="top" shrinkToFit="1"/>
    </xf>
    <xf numFmtId="0" fontId="27" fillId="24" borderId="10" xfId="0" applyFont="1" applyFill="1" applyBorder="1" applyAlignment="1">
      <alignment vertical="top" wrapText="1"/>
    </xf>
    <xf numFmtId="49" fontId="29" fillId="24" borderId="10" xfId="0" applyNumberFormat="1" applyFont="1" applyFill="1" applyBorder="1" applyAlignment="1">
      <alignment horizontal="center" vertical="top" shrinkToFit="1"/>
    </xf>
    <xf numFmtId="0" fontId="29" fillId="24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vertical="top"/>
    </xf>
    <xf numFmtId="0" fontId="32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center" wrapText="1"/>
    </xf>
    <xf numFmtId="0" fontId="31" fillId="27" borderId="10" xfId="0" applyFont="1" applyFill="1" applyBorder="1" applyAlignment="1">
      <alignment horizontal="left" vertical="top" wrapText="1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/>
    </xf>
    <xf numFmtId="0" fontId="34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center" wrapText="1"/>
    </xf>
    <xf numFmtId="165" fontId="33" fillId="0" borderId="10" xfId="0" applyNumberFormat="1" applyFont="1" applyBorder="1"/>
    <xf numFmtId="0" fontId="23" fillId="0" borderId="0" xfId="0" applyFont="1" applyFill="1"/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/>
    </xf>
    <xf numFmtId="49" fontId="23" fillId="0" borderId="10" xfId="0" applyNumberFormat="1" applyFont="1" applyBorder="1" applyAlignment="1">
      <alignment horizontal="center" vertical="top"/>
    </xf>
    <xf numFmtId="0" fontId="23" fillId="0" borderId="10" xfId="0" applyNumberFormat="1" applyFont="1" applyBorder="1" applyAlignment="1">
      <alignment horizontal="left" vertical="top" wrapText="1"/>
    </xf>
    <xf numFmtId="164" fontId="23" fillId="0" borderId="10" xfId="0" applyNumberFormat="1" applyFont="1" applyFill="1" applyBorder="1" applyAlignment="1">
      <alignment horizontal="right" wrapText="1"/>
    </xf>
    <xf numFmtId="165" fontId="23" fillId="0" borderId="10" xfId="0" applyNumberFormat="1" applyFont="1" applyFill="1" applyBorder="1" applyAlignment="1">
      <alignment horizontal="right"/>
    </xf>
    <xf numFmtId="1" fontId="23" fillId="0" borderId="10" xfId="0" applyNumberFormat="1" applyFont="1" applyFill="1" applyBorder="1" applyAlignment="1">
      <alignment horizontal="center" vertical="top"/>
    </xf>
    <xf numFmtId="164" fontId="23" fillId="0" borderId="10" xfId="0" applyNumberFormat="1" applyFont="1" applyFill="1" applyBorder="1"/>
    <xf numFmtId="0" fontId="23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left" vertical="top"/>
    </xf>
    <xf numFmtId="0" fontId="37" fillId="0" borderId="10" xfId="0" applyNumberFormat="1" applyFont="1" applyBorder="1" applyAlignment="1">
      <alignment horizontal="left" vertical="top" wrapText="1"/>
    </xf>
    <xf numFmtId="164" fontId="37" fillId="0" borderId="10" xfId="0" applyNumberFormat="1" applyFont="1" applyFill="1" applyBorder="1"/>
    <xf numFmtId="165" fontId="37" fillId="0" borderId="10" xfId="0" applyNumberFormat="1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/>
    </xf>
    <xf numFmtId="164" fontId="3" fillId="27" borderId="10" xfId="0" applyNumberFormat="1" applyFont="1" applyFill="1" applyBorder="1" applyAlignment="1">
      <alignment horizontal="right" vertical="top" shrinkToFit="1"/>
    </xf>
    <xf numFmtId="164" fontId="38" fillId="27" borderId="10" xfId="0" applyNumberFormat="1" applyFont="1" applyFill="1" applyBorder="1" applyAlignment="1">
      <alignment horizontal="right" vertical="top" shrinkToFit="1"/>
    </xf>
    <xf numFmtId="0" fontId="39" fillId="0" borderId="0" xfId="0" applyFont="1" applyAlignment="1">
      <alignment wrapText="1"/>
    </xf>
    <xf numFmtId="0" fontId="28" fillId="0" borderId="0" xfId="0" applyFont="1" applyAlignment="1">
      <alignment wrapText="1"/>
    </xf>
    <xf numFmtId="2" fontId="3" fillId="27" borderId="10" xfId="0" applyNumberFormat="1" applyFont="1" applyFill="1" applyBorder="1" applyAlignment="1">
      <alignment horizontal="right" vertical="top" shrinkToFit="1"/>
    </xf>
    <xf numFmtId="2" fontId="38" fillId="27" borderId="10" xfId="0" applyNumberFormat="1" applyFont="1" applyFill="1" applyBorder="1" applyAlignment="1">
      <alignment horizontal="right" vertical="top" shrinkToFit="1"/>
    </xf>
    <xf numFmtId="4" fontId="0" fillId="0" borderId="0" xfId="0" applyNumberFormat="1"/>
    <xf numFmtId="164" fontId="33" fillId="0" borderId="10" xfId="0" applyNumberFormat="1" applyFont="1" applyBorder="1" applyAlignment="1">
      <alignment horizontal="right" wrapText="1"/>
    </xf>
    <xf numFmtId="164" fontId="31" fillId="0" borderId="10" xfId="0" applyNumberFormat="1" applyFont="1" applyBorder="1" applyAlignment="1">
      <alignment horizontal="right" wrapText="1"/>
    </xf>
    <xf numFmtId="164" fontId="36" fillId="0" borderId="10" xfId="0" applyNumberFormat="1" applyFont="1" applyBorder="1"/>
    <xf numFmtId="164" fontId="32" fillId="0" borderId="10" xfId="0" applyNumberFormat="1" applyFont="1" applyBorder="1" applyAlignment="1">
      <alignment horizontal="right" wrapText="1"/>
    </xf>
    <xf numFmtId="164" fontId="30" fillId="0" borderId="10" xfId="0" applyNumberFormat="1" applyFont="1" applyBorder="1" applyAlignment="1">
      <alignment horizontal="right" wrapText="1"/>
    </xf>
    <xf numFmtId="164" fontId="0" fillId="0" borderId="0" xfId="0" applyNumberFormat="1"/>
    <xf numFmtId="2" fontId="3" fillId="0" borderId="10" xfId="0" applyNumberFormat="1" applyFont="1" applyFill="1" applyBorder="1" applyAlignment="1">
      <alignment horizontal="right" vertical="top" shrinkToFit="1"/>
    </xf>
    <xf numFmtId="4" fontId="3" fillId="28" borderId="10" xfId="0" applyNumberFormat="1" applyFont="1" applyFill="1" applyBorder="1" applyAlignment="1">
      <alignment horizontal="right" vertical="top" shrinkToFit="1"/>
    </xf>
    <xf numFmtId="1" fontId="29" fillId="0" borderId="10" xfId="0" applyNumberFormat="1" applyFont="1" applyFill="1" applyBorder="1" applyAlignment="1">
      <alignment horizontal="center" vertical="top"/>
    </xf>
    <xf numFmtId="49" fontId="27" fillId="0" borderId="10" xfId="0" applyNumberFormat="1" applyFont="1" applyFill="1" applyBorder="1" applyAlignment="1">
      <alignment horizontal="center" vertical="top" shrinkToFit="1"/>
    </xf>
    <xf numFmtId="0" fontId="27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vertical="top" shrinkToFit="1"/>
    </xf>
    <xf numFmtId="49" fontId="29" fillId="0" borderId="10" xfId="0" applyNumberFormat="1" applyFont="1" applyFill="1" applyBorder="1" applyAlignment="1">
      <alignment horizontal="center" vertical="top" shrinkToFit="1"/>
    </xf>
    <xf numFmtId="0" fontId="29" fillId="0" borderId="10" xfId="0" applyFont="1" applyFill="1" applyBorder="1" applyAlignment="1">
      <alignment vertical="top" wrapText="1"/>
    </xf>
    <xf numFmtId="164" fontId="38" fillId="0" borderId="10" xfId="0" applyNumberFormat="1" applyFont="1" applyFill="1" applyBorder="1" applyAlignment="1">
      <alignment horizontal="right" vertical="top" shrinkToFit="1"/>
    </xf>
    <xf numFmtId="2" fontId="38" fillId="0" borderId="10" xfId="0" applyNumberFormat="1" applyFont="1" applyFill="1" applyBorder="1" applyAlignment="1">
      <alignment horizontal="right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4" fontId="3" fillId="0" borderId="11" xfId="0" applyNumberFormat="1" applyFont="1" applyFill="1" applyBorder="1" applyAlignment="1">
      <alignment horizontal="right" vertical="top" shrinkToFit="1"/>
    </xf>
    <xf numFmtId="0" fontId="0" fillId="0" borderId="0" xfId="0" applyFill="1"/>
    <xf numFmtId="1" fontId="21" fillId="0" borderId="10" xfId="0" applyNumberFormat="1" applyFont="1" applyFill="1" applyBorder="1" applyAlignment="1">
      <alignment horizontal="center" vertical="top" wrapText="1"/>
    </xf>
    <xf numFmtId="165" fontId="31" fillId="0" borderId="10" xfId="0" applyNumberFormat="1" applyFont="1" applyBorder="1"/>
    <xf numFmtId="164" fontId="32" fillId="0" borderId="10" xfId="0" applyNumberFormat="1" applyFont="1" applyBorder="1"/>
    <xf numFmtId="164" fontId="23" fillId="29" borderId="10" xfId="0" applyNumberFormat="1" applyFont="1" applyFill="1" applyBorder="1" applyAlignment="1">
      <alignment horizontal="right" wrapText="1"/>
    </xf>
    <xf numFmtId="165" fontId="32" fillId="0" borderId="10" xfId="0" applyNumberFormat="1" applyFont="1" applyBorder="1"/>
    <xf numFmtId="164" fontId="0" fillId="0" borderId="10" xfId="0" applyNumberFormat="1" applyFont="1" applyFill="1" applyBorder="1" applyAlignment="1">
      <alignment horizontal="right" vertical="top" shrinkToFit="1"/>
    </xf>
    <xf numFmtId="2" fontId="0" fillId="0" borderId="10" xfId="0" applyNumberFormat="1" applyFont="1" applyFill="1" applyBorder="1" applyAlignment="1">
      <alignment horizontal="right" vertical="top" shrinkToFit="1"/>
    </xf>
    <xf numFmtId="0" fontId="33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64" fontId="25" fillId="0" borderId="1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7" fillId="0" borderId="14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left"/>
    </xf>
    <xf numFmtId="0" fontId="29" fillId="0" borderId="16" xfId="0" applyFont="1" applyFill="1" applyBorder="1" applyAlignment="1">
      <alignment horizontal="left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0" fillId="24" borderId="12" xfId="0" applyFill="1" applyBorder="1" applyAlignment="1">
      <alignment horizontal="right"/>
    </xf>
    <xf numFmtId="0" fontId="28" fillId="24" borderId="12" xfId="0" applyFont="1" applyFill="1" applyBorder="1" applyAlignment="1">
      <alignment horizontal="right"/>
    </xf>
    <xf numFmtId="0" fontId="39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top"/>
    </xf>
    <xf numFmtId="0" fontId="33" fillId="0" borderId="13" xfId="0" applyFont="1" applyBorder="1" applyAlignment="1">
      <alignment vertical="top" wrapText="1"/>
    </xf>
    <xf numFmtId="0" fontId="33" fillId="0" borderId="17" xfId="0" applyFont="1" applyBorder="1" applyAlignment="1">
      <alignment vertical="top"/>
    </xf>
    <xf numFmtId="0" fontId="30" fillId="0" borderId="13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3"/>
  <sheetViews>
    <sheetView tabSelected="1" topLeftCell="A22" workbookViewId="0">
      <selection activeCell="E11" sqref="E11"/>
    </sheetView>
  </sheetViews>
  <sheetFormatPr defaultRowHeight="12.75"/>
  <cols>
    <col min="1" max="1" width="6.140625" customWidth="1"/>
    <col min="2" max="2" width="21.85546875" customWidth="1"/>
    <col min="3" max="3" width="37.5703125" customWidth="1"/>
    <col min="4" max="4" width="11.28515625" customWidth="1"/>
    <col min="5" max="5" width="11.7109375" customWidth="1"/>
    <col min="6" max="6" width="10" customWidth="1"/>
  </cols>
  <sheetData>
    <row r="2" spans="1:6" ht="35.25" customHeight="1">
      <c r="A2" s="97" t="s">
        <v>275</v>
      </c>
      <c r="B2" s="97"/>
      <c r="C2" s="97"/>
      <c r="D2" s="97"/>
      <c r="E2" s="97"/>
      <c r="F2" s="97"/>
    </row>
    <row r="3" spans="1:6">
      <c r="A3" s="36"/>
      <c r="B3" s="36"/>
      <c r="C3" s="36"/>
      <c r="D3" s="36"/>
      <c r="E3" s="36"/>
      <c r="F3" s="36"/>
    </row>
    <row r="4" spans="1:6" ht="148.5" customHeight="1">
      <c r="A4" s="37" t="s">
        <v>125</v>
      </c>
      <c r="B4" s="37" t="s">
        <v>145</v>
      </c>
      <c r="C4" s="38" t="s">
        <v>155</v>
      </c>
      <c r="D4" s="39" t="s">
        <v>229</v>
      </c>
      <c r="E4" s="84" t="s">
        <v>276</v>
      </c>
      <c r="F4" s="9" t="s">
        <v>126</v>
      </c>
    </row>
    <row r="5" spans="1:6" ht="14.25">
      <c r="A5" s="52" t="s">
        <v>129</v>
      </c>
      <c r="B5" s="53" t="s">
        <v>163</v>
      </c>
      <c r="C5" s="54" t="s">
        <v>161</v>
      </c>
      <c r="D5" s="55">
        <v>4</v>
      </c>
      <c r="E5" s="56">
        <v>5</v>
      </c>
      <c r="F5" s="57">
        <v>6</v>
      </c>
    </row>
    <row r="6" spans="1:6">
      <c r="A6" s="40" t="s">
        <v>129</v>
      </c>
      <c r="B6" s="41" t="s">
        <v>186</v>
      </c>
      <c r="C6" s="42" t="s">
        <v>185</v>
      </c>
      <c r="D6" s="43">
        <f>D7+D11+D15+D18+D20+D21+D25+D27+D30+D34+D43+D9</f>
        <v>198575.1</v>
      </c>
      <c r="E6" s="43">
        <f>E7+E11+E15+E18+E20+E21+E25+E27+E30+E34+E43+E9</f>
        <v>181456.80000000002</v>
      </c>
      <c r="F6" s="44">
        <f>IF(D6=0,"-",IF(E6/D6*100&gt;110,"свыше 100",ROUND((E6/D6*100),1)))</f>
        <v>91.4</v>
      </c>
    </row>
    <row r="7" spans="1:6">
      <c r="A7" s="45">
        <f>A6+1</f>
        <v>2</v>
      </c>
      <c r="B7" s="41" t="s">
        <v>168</v>
      </c>
      <c r="C7" s="42" t="s">
        <v>167</v>
      </c>
      <c r="D7" s="43">
        <f>SUM(D8)</f>
        <v>154707.9</v>
      </c>
      <c r="E7" s="43">
        <v>142464.70000000001</v>
      </c>
      <c r="F7" s="44">
        <f t="shared" ref="F7:F73" si="0">IF(D7=0,"-",IF(E7/D7*100&gt;110,"свыше 100",ROUND((E7/D7*100),1)))</f>
        <v>92.1</v>
      </c>
    </row>
    <row r="8" spans="1:6">
      <c r="A8" s="45">
        <v>3</v>
      </c>
      <c r="B8" s="41" t="s">
        <v>151</v>
      </c>
      <c r="C8" s="42" t="s">
        <v>184</v>
      </c>
      <c r="D8" s="43">
        <v>154707.9</v>
      </c>
      <c r="E8" s="43">
        <v>142464.70000000001</v>
      </c>
      <c r="F8" s="44">
        <f t="shared" si="0"/>
        <v>92.1</v>
      </c>
    </row>
    <row r="9" spans="1:6" ht="38.25">
      <c r="A9" s="45">
        <v>4</v>
      </c>
      <c r="B9" s="41" t="s">
        <v>208</v>
      </c>
      <c r="C9" s="42" t="s">
        <v>209</v>
      </c>
      <c r="D9" s="43">
        <f>SUM(D10)</f>
        <v>4562.8</v>
      </c>
      <c r="E9" s="43">
        <v>2905</v>
      </c>
      <c r="F9" s="44">
        <f t="shared" si="0"/>
        <v>63.7</v>
      </c>
    </row>
    <row r="10" spans="1:6" ht="38.25">
      <c r="A10" s="45">
        <v>5</v>
      </c>
      <c r="B10" s="41" t="s">
        <v>210</v>
      </c>
      <c r="C10" s="42" t="s">
        <v>211</v>
      </c>
      <c r="D10" s="43">
        <v>4562.8</v>
      </c>
      <c r="E10" s="43">
        <v>2905</v>
      </c>
      <c r="F10" s="44">
        <f t="shared" si="0"/>
        <v>63.7</v>
      </c>
    </row>
    <row r="11" spans="1:6">
      <c r="A11" s="45">
        <v>6</v>
      </c>
      <c r="B11" s="41" t="s">
        <v>152</v>
      </c>
      <c r="C11" s="42" t="s">
        <v>165</v>
      </c>
      <c r="D11" s="43">
        <f>SUM(D12:D14)</f>
        <v>8097</v>
      </c>
      <c r="E11" s="43">
        <f>SUM(E12:E14)</f>
        <v>8763.7999999999993</v>
      </c>
      <c r="F11" s="44">
        <f t="shared" si="0"/>
        <v>108.2</v>
      </c>
    </row>
    <row r="12" spans="1:6" ht="25.5">
      <c r="A12" s="45">
        <v>7</v>
      </c>
      <c r="B12" s="41" t="s">
        <v>2</v>
      </c>
      <c r="C12" s="42" t="s">
        <v>3</v>
      </c>
      <c r="D12" s="43">
        <v>7693</v>
      </c>
      <c r="E12" s="43">
        <v>8241</v>
      </c>
      <c r="F12" s="44">
        <f t="shared" si="0"/>
        <v>107.1</v>
      </c>
    </row>
    <row r="13" spans="1:6">
      <c r="A13" s="45">
        <v>8</v>
      </c>
      <c r="B13" s="41" t="s">
        <v>4</v>
      </c>
      <c r="C13" s="42" t="s">
        <v>187</v>
      </c>
      <c r="D13" s="43">
        <v>114</v>
      </c>
      <c r="E13" s="43">
        <v>72.8</v>
      </c>
      <c r="F13" s="44">
        <f t="shared" si="0"/>
        <v>63.9</v>
      </c>
    </row>
    <row r="14" spans="1:6" ht="25.5">
      <c r="A14" s="45">
        <v>9</v>
      </c>
      <c r="B14" s="41" t="s">
        <v>227</v>
      </c>
      <c r="C14" s="42" t="s">
        <v>228</v>
      </c>
      <c r="D14" s="43">
        <v>290</v>
      </c>
      <c r="E14" s="43">
        <v>450</v>
      </c>
      <c r="F14" s="44" t="str">
        <f t="shared" si="0"/>
        <v>свыше 100</v>
      </c>
    </row>
    <row r="15" spans="1:6">
      <c r="A15" s="45">
        <v>10</v>
      </c>
      <c r="B15" s="41" t="s">
        <v>153</v>
      </c>
      <c r="C15" s="42" t="s">
        <v>166</v>
      </c>
      <c r="D15" s="43">
        <f>D16+D17</f>
        <v>7103</v>
      </c>
      <c r="E15" s="43">
        <f>E16+E17</f>
        <v>8023.5</v>
      </c>
      <c r="F15" s="44" t="str">
        <f t="shared" si="0"/>
        <v>свыше 100</v>
      </c>
    </row>
    <row r="16" spans="1:6">
      <c r="A16" s="45">
        <v>11</v>
      </c>
      <c r="B16" s="41" t="s">
        <v>5</v>
      </c>
      <c r="C16" s="42" t="s">
        <v>6</v>
      </c>
      <c r="D16" s="43">
        <v>2297</v>
      </c>
      <c r="E16" s="43">
        <v>2573.6</v>
      </c>
      <c r="F16" s="44" t="str">
        <f t="shared" si="0"/>
        <v>свыше 100</v>
      </c>
    </row>
    <row r="17" spans="1:6">
      <c r="A17" s="45">
        <v>12</v>
      </c>
      <c r="B17" s="41" t="s">
        <v>7</v>
      </c>
      <c r="C17" s="42" t="s">
        <v>8</v>
      </c>
      <c r="D17" s="43">
        <v>4806</v>
      </c>
      <c r="E17" s="43">
        <v>5449.9</v>
      </c>
      <c r="F17" s="44" t="str">
        <f t="shared" si="0"/>
        <v>свыше 100</v>
      </c>
    </row>
    <row r="18" spans="1:6">
      <c r="A18" s="45">
        <v>13</v>
      </c>
      <c r="B18" s="41" t="s">
        <v>170</v>
      </c>
      <c r="C18" s="42" t="s">
        <v>169</v>
      </c>
      <c r="D18" s="43">
        <f>D19</f>
        <v>795</v>
      </c>
      <c r="E18" s="43">
        <f>E19</f>
        <v>1180.9000000000001</v>
      </c>
      <c r="F18" s="44" t="str">
        <f t="shared" si="0"/>
        <v>свыше 100</v>
      </c>
    </row>
    <row r="19" spans="1:6" ht="38.25">
      <c r="A19" s="45">
        <v>14</v>
      </c>
      <c r="B19" s="41" t="s">
        <v>9</v>
      </c>
      <c r="C19" s="42" t="s">
        <v>10</v>
      </c>
      <c r="D19" s="43">
        <v>795</v>
      </c>
      <c r="E19" s="43">
        <v>1180.9000000000001</v>
      </c>
      <c r="F19" s="44" t="str">
        <f t="shared" si="0"/>
        <v>свыше 100</v>
      </c>
    </row>
    <row r="20" spans="1:6" ht="43.5" customHeight="1">
      <c r="A20" s="45">
        <v>15</v>
      </c>
      <c r="B20" s="41" t="s">
        <v>197</v>
      </c>
      <c r="C20" s="42" t="s">
        <v>198</v>
      </c>
      <c r="D20" s="43">
        <v>5</v>
      </c>
      <c r="E20" s="43">
        <v>6.5</v>
      </c>
      <c r="F20" s="44" t="str">
        <f t="shared" si="0"/>
        <v>свыше 100</v>
      </c>
    </row>
    <row r="21" spans="1:6" ht="52.5" customHeight="1">
      <c r="A21" s="45">
        <f>A20+1</f>
        <v>16</v>
      </c>
      <c r="B21" s="41" t="s">
        <v>171</v>
      </c>
      <c r="C21" s="42" t="s">
        <v>172</v>
      </c>
      <c r="D21" s="43">
        <f>SUM(D22:D24)</f>
        <v>12723.1</v>
      </c>
      <c r="E21" s="43">
        <f>SUM(E22:E24)</f>
        <v>9332.4000000000015</v>
      </c>
      <c r="F21" s="44">
        <f t="shared" si="0"/>
        <v>73.400000000000006</v>
      </c>
    </row>
    <row r="22" spans="1:6" ht="80.25" customHeight="1">
      <c r="A22" s="45">
        <v>17</v>
      </c>
      <c r="B22" s="41" t="s">
        <v>11</v>
      </c>
      <c r="C22" s="42" t="s">
        <v>12</v>
      </c>
      <c r="D22" s="43">
        <v>3909.8</v>
      </c>
      <c r="E22" s="43">
        <v>4269.5</v>
      </c>
      <c r="F22" s="44">
        <f t="shared" si="0"/>
        <v>109.2</v>
      </c>
    </row>
    <row r="23" spans="1:6" ht="90.75" customHeight="1">
      <c r="A23" s="45">
        <v>18</v>
      </c>
      <c r="B23" s="41" t="s">
        <v>219</v>
      </c>
      <c r="C23" s="42" t="s">
        <v>220</v>
      </c>
      <c r="D23" s="43">
        <v>7.8</v>
      </c>
      <c r="E23" s="43">
        <v>7.8</v>
      </c>
      <c r="F23" s="44">
        <f t="shared" si="0"/>
        <v>100</v>
      </c>
    </row>
    <row r="24" spans="1:6" ht="51">
      <c r="A24" s="45">
        <v>19</v>
      </c>
      <c r="B24" s="41" t="s">
        <v>221</v>
      </c>
      <c r="C24" s="42" t="s">
        <v>212</v>
      </c>
      <c r="D24" s="43">
        <v>8805.5</v>
      </c>
      <c r="E24" s="43">
        <v>5055.1000000000004</v>
      </c>
      <c r="F24" s="44">
        <f t="shared" si="0"/>
        <v>57.4</v>
      </c>
    </row>
    <row r="25" spans="1:6" ht="25.5">
      <c r="A25" s="45">
        <v>20</v>
      </c>
      <c r="B25" s="41" t="s">
        <v>174</v>
      </c>
      <c r="C25" s="42" t="s">
        <v>173</v>
      </c>
      <c r="D25" s="43">
        <f>SUM(D26)</f>
        <v>102.2</v>
      </c>
      <c r="E25" s="43">
        <f>SUM(E26)</f>
        <v>125.2</v>
      </c>
      <c r="F25" s="44" t="str">
        <f t="shared" si="0"/>
        <v>свыше 100</v>
      </c>
    </row>
    <row r="26" spans="1:6" ht="25.5">
      <c r="A26" s="45">
        <v>21</v>
      </c>
      <c r="B26" s="41" t="s">
        <v>154</v>
      </c>
      <c r="C26" s="42" t="s">
        <v>192</v>
      </c>
      <c r="D26" s="43">
        <v>102.2</v>
      </c>
      <c r="E26" s="87">
        <v>125.2</v>
      </c>
      <c r="F26" s="44" t="str">
        <f t="shared" si="0"/>
        <v>свыше 100</v>
      </c>
    </row>
    <row r="27" spans="1:6" ht="38.25">
      <c r="A27" s="45">
        <v>22</v>
      </c>
      <c r="B27" s="41" t="s">
        <v>175</v>
      </c>
      <c r="C27" s="42" t="s">
        <v>13</v>
      </c>
      <c r="D27" s="43">
        <f>SUM(D28:D29)</f>
        <v>2728.2</v>
      </c>
      <c r="E27" s="43">
        <f>SUM(E28:E29)</f>
        <v>2302</v>
      </c>
      <c r="F27" s="44">
        <f t="shared" si="0"/>
        <v>84.4</v>
      </c>
    </row>
    <row r="28" spans="1:6" ht="16.5" customHeight="1">
      <c r="A28" s="45">
        <v>23</v>
      </c>
      <c r="B28" s="41" t="s">
        <v>206</v>
      </c>
      <c r="C28" s="42" t="s">
        <v>201</v>
      </c>
      <c r="D28" s="43">
        <v>2728.2</v>
      </c>
      <c r="E28" s="43">
        <v>2268</v>
      </c>
      <c r="F28" s="44">
        <f t="shared" si="0"/>
        <v>83.1</v>
      </c>
    </row>
    <row r="29" spans="1:6" ht="16.5" customHeight="1">
      <c r="A29" s="45">
        <v>24</v>
      </c>
      <c r="B29" s="41" t="s">
        <v>267</v>
      </c>
      <c r="C29" s="42" t="s">
        <v>268</v>
      </c>
      <c r="D29" s="43">
        <v>0</v>
      </c>
      <c r="E29" s="43">
        <v>34</v>
      </c>
      <c r="F29" s="44" t="str">
        <f t="shared" si="0"/>
        <v>-</v>
      </c>
    </row>
    <row r="30" spans="1:6" ht="27" customHeight="1">
      <c r="A30" s="45">
        <v>25</v>
      </c>
      <c r="B30" s="41" t="s">
        <v>177</v>
      </c>
      <c r="C30" s="42" t="s">
        <v>176</v>
      </c>
      <c r="D30" s="43">
        <f>SUM(D31:D33)</f>
        <v>5397.5</v>
      </c>
      <c r="E30" s="43">
        <f>SUM(E31:E33)</f>
        <v>4094.6000000000004</v>
      </c>
      <c r="F30" s="44">
        <f t="shared" si="0"/>
        <v>75.900000000000006</v>
      </c>
    </row>
    <row r="31" spans="1:6">
      <c r="A31" s="45">
        <v>26</v>
      </c>
      <c r="B31" s="41" t="s">
        <v>214</v>
      </c>
      <c r="C31" s="42" t="s">
        <v>213</v>
      </c>
      <c r="D31" s="43">
        <v>113.1</v>
      </c>
      <c r="E31" s="43">
        <v>106</v>
      </c>
      <c r="F31" s="44">
        <f t="shared" si="0"/>
        <v>93.7</v>
      </c>
    </row>
    <row r="32" spans="1:6" ht="102" customHeight="1">
      <c r="A32" s="45">
        <v>27</v>
      </c>
      <c r="B32" s="41" t="s">
        <v>222</v>
      </c>
      <c r="C32" s="42" t="s">
        <v>270</v>
      </c>
      <c r="D32" s="43">
        <v>3648.7</v>
      </c>
      <c r="E32" s="43">
        <v>2513.3000000000002</v>
      </c>
      <c r="F32" s="44">
        <f t="shared" si="0"/>
        <v>68.900000000000006</v>
      </c>
    </row>
    <row r="33" spans="1:6" ht="38.25">
      <c r="A33" s="45">
        <v>28</v>
      </c>
      <c r="B33" s="41" t="s">
        <v>178</v>
      </c>
      <c r="C33" s="42" t="s">
        <v>269</v>
      </c>
      <c r="D33" s="43">
        <v>1635.7</v>
      </c>
      <c r="E33" s="43">
        <v>1475.3</v>
      </c>
      <c r="F33" s="44">
        <f t="shared" si="0"/>
        <v>90.2</v>
      </c>
    </row>
    <row r="34" spans="1:6" ht="25.5">
      <c r="A34" s="45">
        <v>29</v>
      </c>
      <c r="B34" s="41" t="s">
        <v>180</v>
      </c>
      <c r="C34" s="42" t="s">
        <v>179</v>
      </c>
      <c r="D34" s="43">
        <f>SUM(D35:D42)</f>
        <v>2353.3999999999996</v>
      </c>
      <c r="E34" s="43">
        <f>SUM(E35:E42)</f>
        <v>2247.6</v>
      </c>
      <c r="F34" s="44">
        <f t="shared" si="0"/>
        <v>95.5</v>
      </c>
    </row>
    <row r="35" spans="1:6" ht="28.5" customHeight="1">
      <c r="A35" s="45">
        <v>30</v>
      </c>
      <c r="B35" s="41" t="s">
        <v>225</v>
      </c>
      <c r="C35" s="42" t="s">
        <v>226</v>
      </c>
      <c r="D35" s="43">
        <v>0</v>
      </c>
      <c r="E35" s="43">
        <v>13</v>
      </c>
      <c r="F35" s="44" t="str">
        <f t="shared" si="0"/>
        <v>-</v>
      </c>
    </row>
    <row r="36" spans="1:6" ht="38.25">
      <c r="A36" s="45">
        <v>31</v>
      </c>
      <c r="B36" s="41" t="s">
        <v>223</v>
      </c>
      <c r="C36" s="42" t="s">
        <v>224</v>
      </c>
      <c r="D36" s="43">
        <v>230</v>
      </c>
      <c r="E36" s="43">
        <v>60</v>
      </c>
      <c r="F36" s="44">
        <f t="shared" si="0"/>
        <v>26.1</v>
      </c>
    </row>
    <row r="37" spans="1:6" ht="27.75" customHeight="1">
      <c r="A37" s="45">
        <v>32</v>
      </c>
      <c r="B37" s="41" t="s">
        <v>14</v>
      </c>
      <c r="C37" s="42" t="s">
        <v>15</v>
      </c>
      <c r="D37" s="43">
        <v>40</v>
      </c>
      <c r="E37" s="43">
        <v>102.5</v>
      </c>
      <c r="F37" s="44" t="str">
        <f t="shared" si="0"/>
        <v>свыше 100</v>
      </c>
    </row>
    <row r="38" spans="1:6" ht="68.25" customHeight="1">
      <c r="A38" s="45">
        <v>33</v>
      </c>
      <c r="B38" s="41" t="s">
        <v>16</v>
      </c>
      <c r="C38" s="42" t="s">
        <v>17</v>
      </c>
      <c r="D38" s="43">
        <v>500</v>
      </c>
      <c r="E38" s="43">
        <v>210.5</v>
      </c>
      <c r="F38" s="44">
        <f t="shared" si="0"/>
        <v>42.1</v>
      </c>
    </row>
    <row r="39" spans="1:6" ht="51">
      <c r="A39" s="45">
        <v>34</v>
      </c>
      <c r="B39" s="41" t="s">
        <v>181</v>
      </c>
      <c r="C39" s="42" t="s">
        <v>158</v>
      </c>
      <c r="D39" s="43">
        <v>241</v>
      </c>
      <c r="E39" s="43">
        <v>391.2</v>
      </c>
      <c r="F39" s="44" t="str">
        <f t="shared" si="0"/>
        <v>свыше 100</v>
      </c>
    </row>
    <row r="40" spans="1:6" ht="80.25" customHeight="1">
      <c r="A40" s="45">
        <v>35</v>
      </c>
      <c r="B40" s="41" t="s">
        <v>258</v>
      </c>
      <c r="C40" s="42" t="s">
        <v>259</v>
      </c>
      <c r="D40" s="43">
        <v>35</v>
      </c>
      <c r="E40" s="43">
        <v>302</v>
      </c>
      <c r="F40" s="44" t="str">
        <f t="shared" si="0"/>
        <v>свыше 100</v>
      </c>
    </row>
    <row r="41" spans="1:6" ht="78" customHeight="1">
      <c r="A41" s="45">
        <v>36</v>
      </c>
      <c r="B41" s="41" t="s">
        <v>248</v>
      </c>
      <c r="C41" s="42" t="s">
        <v>249</v>
      </c>
      <c r="D41" s="43">
        <v>0.3</v>
      </c>
      <c r="E41" s="43">
        <v>0.3</v>
      </c>
      <c r="F41" s="44">
        <f t="shared" si="0"/>
        <v>100</v>
      </c>
    </row>
    <row r="42" spans="1:6" ht="38.25">
      <c r="A42" s="45">
        <v>37</v>
      </c>
      <c r="B42" s="41" t="s">
        <v>182</v>
      </c>
      <c r="C42" s="42" t="s">
        <v>183</v>
      </c>
      <c r="D42" s="43">
        <v>1307.0999999999999</v>
      </c>
      <c r="E42" s="43">
        <v>1168.0999999999999</v>
      </c>
      <c r="F42" s="44">
        <f t="shared" si="0"/>
        <v>89.4</v>
      </c>
    </row>
    <row r="43" spans="1:6">
      <c r="A43" s="45">
        <v>38</v>
      </c>
      <c r="B43" s="41" t="s">
        <v>149</v>
      </c>
      <c r="C43" s="42" t="s">
        <v>148</v>
      </c>
      <c r="D43" s="43">
        <f>D44+D45</f>
        <v>0</v>
      </c>
      <c r="E43" s="43">
        <f>E44+E45</f>
        <v>10.6</v>
      </c>
      <c r="F43" s="44" t="str">
        <f t="shared" si="0"/>
        <v>-</v>
      </c>
    </row>
    <row r="44" spans="1:6">
      <c r="A44" s="45">
        <v>39</v>
      </c>
      <c r="B44" s="41" t="s">
        <v>199</v>
      </c>
      <c r="C44" s="42" t="s">
        <v>200</v>
      </c>
      <c r="D44" s="43">
        <v>0</v>
      </c>
      <c r="E44" s="43">
        <v>0</v>
      </c>
      <c r="F44" s="44" t="str">
        <f t="shared" si="0"/>
        <v>-</v>
      </c>
    </row>
    <row r="45" spans="1:6">
      <c r="A45" s="45">
        <v>40</v>
      </c>
      <c r="B45" s="41" t="s">
        <v>278</v>
      </c>
      <c r="C45" s="42" t="s">
        <v>279</v>
      </c>
      <c r="D45" s="43">
        <v>0</v>
      </c>
      <c r="E45" s="43">
        <v>10.6</v>
      </c>
      <c r="F45" s="44" t="str">
        <f t="shared" si="0"/>
        <v>-</v>
      </c>
    </row>
    <row r="46" spans="1:6">
      <c r="A46" s="45">
        <v>41</v>
      </c>
      <c r="B46" s="41" t="s">
        <v>189</v>
      </c>
      <c r="C46" s="42" t="s">
        <v>188</v>
      </c>
      <c r="D46" s="43">
        <f>D47+D67+D69+D71</f>
        <v>342293.60000000003</v>
      </c>
      <c r="E46" s="43">
        <f>E47+E67+E69+E71</f>
        <v>328724.40000000002</v>
      </c>
      <c r="F46" s="44">
        <f t="shared" si="0"/>
        <v>96</v>
      </c>
    </row>
    <row r="47" spans="1:6" ht="38.25">
      <c r="A47" s="45">
        <v>42</v>
      </c>
      <c r="B47" s="41" t="s">
        <v>194</v>
      </c>
      <c r="C47" s="42" t="s">
        <v>195</v>
      </c>
      <c r="D47" s="43">
        <f>D48+D50+D57+D63</f>
        <v>342094.2</v>
      </c>
      <c r="E47" s="43">
        <f>E48+E50+E57+E63</f>
        <v>330237.59999999998</v>
      </c>
      <c r="F47" s="44">
        <f t="shared" si="0"/>
        <v>96.5</v>
      </c>
    </row>
    <row r="48" spans="1:6" ht="27.75" customHeight="1">
      <c r="A48" s="45">
        <v>43</v>
      </c>
      <c r="B48" s="41" t="s">
        <v>196</v>
      </c>
      <c r="C48" s="42" t="s">
        <v>18</v>
      </c>
      <c r="D48" s="43">
        <f>SUM(D49)</f>
        <v>38546</v>
      </c>
      <c r="E48" s="43">
        <f>SUM(E49)</f>
        <v>38546</v>
      </c>
      <c r="F48" s="44">
        <f t="shared" si="0"/>
        <v>100</v>
      </c>
    </row>
    <row r="49" spans="1:6" ht="39.75" customHeight="1">
      <c r="A49" s="45">
        <v>44</v>
      </c>
      <c r="B49" s="41" t="s">
        <v>19</v>
      </c>
      <c r="C49" s="42" t="s">
        <v>150</v>
      </c>
      <c r="D49" s="43">
        <v>38546</v>
      </c>
      <c r="E49" s="43">
        <v>38546</v>
      </c>
      <c r="F49" s="44">
        <f t="shared" si="0"/>
        <v>100</v>
      </c>
    </row>
    <row r="50" spans="1:6" ht="39.75" customHeight="1">
      <c r="A50" s="45">
        <v>45</v>
      </c>
      <c r="B50" s="41" t="s">
        <v>156</v>
      </c>
      <c r="C50" s="42" t="s">
        <v>159</v>
      </c>
      <c r="D50" s="43">
        <f>SUM(D51:D56)</f>
        <v>124041.7</v>
      </c>
      <c r="E50" s="43">
        <f>SUM(E51:E56)</f>
        <v>116247</v>
      </c>
      <c r="F50" s="44">
        <f t="shared" si="0"/>
        <v>93.7</v>
      </c>
    </row>
    <row r="51" spans="1:6" ht="52.5" customHeight="1">
      <c r="A51" s="45">
        <v>46</v>
      </c>
      <c r="B51" s="41" t="s">
        <v>252</v>
      </c>
      <c r="C51" s="42" t="s">
        <v>253</v>
      </c>
      <c r="D51" s="43">
        <v>110.8</v>
      </c>
      <c r="E51" s="43">
        <v>110.8</v>
      </c>
      <c r="F51" s="44">
        <f t="shared" si="0"/>
        <v>100</v>
      </c>
    </row>
    <row r="52" spans="1:6" ht="27.75" customHeight="1">
      <c r="A52" s="45">
        <v>47</v>
      </c>
      <c r="B52" s="41" t="s">
        <v>271</v>
      </c>
      <c r="C52" s="42" t="s">
        <v>272</v>
      </c>
      <c r="D52" s="43">
        <v>1776.1</v>
      </c>
      <c r="E52" s="43">
        <v>1776.1</v>
      </c>
      <c r="F52" s="44">
        <f t="shared" si="0"/>
        <v>100</v>
      </c>
    </row>
    <row r="53" spans="1:6" ht="129" customHeight="1">
      <c r="A53" s="45">
        <v>48</v>
      </c>
      <c r="B53" s="41" t="s">
        <v>237</v>
      </c>
      <c r="C53" s="42" t="s">
        <v>238</v>
      </c>
      <c r="D53" s="43">
        <v>2691.4</v>
      </c>
      <c r="E53" s="43">
        <v>0</v>
      </c>
      <c r="F53" s="44">
        <f t="shared" si="0"/>
        <v>0</v>
      </c>
    </row>
    <row r="54" spans="1:6" ht="94.5" customHeight="1">
      <c r="A54" s="45">
        <v>49</v>
      </c>
      <c r="B54" s="41" t="s">
        <v>260</v>
      </c>
      <c r="C54" s="42" t="s">
        <v>239</v>
      </c>
      <c r="D54" s="43">
        <v>3961.3</v>
      </c>
      <c r="E54" s="43">
        <v>0</v>
      </c>
      <c r="F54" s="44">
        <f t="shared" si="0"/>
        <v>0</v>
      </c>
    </row>
    <row r="55" spans="1:6" ht="63.75">
      <c r="A55" s="45">
        <v>50</v>
      </c>
      <c r="B55" s="41" t="s">
        <v>261</v>
      </c>
      <c r="C55" s="42" t="s">
        <v>262</v>
      </c>
      <c r="D55" s="43">
        <v>545.4</v>
      </c>
      <c r="E55" s="43">
        <v>545.4</v>
      </c>
      <c r="F55" s="44">
        <f t="shared" si="0"/>
        <v>100</v>
      </c>
    </row>
    <row r="56" spans="1:6" ht="25.5">
      <c r="A56" s="45">
        <v>51</v>
      </c>
      <c r="B56" s="41" t="s">
        <v>20</v>
      </c>
      <c r="C56" s="42" t="s">
        <v>21</v>
      </c>
      <c r="D56" s="43">
        <v>114956.7</v>
      </c>
      <c r="E56" s="43">
        <v>113814.7</v>
      </c>
      <c r="F56" s="44">
        <f t="shared" si="0"/>
        <v>99</v>
      </c>
    </row>
    <row r="57" spans="1:6" ht="27.75" customHeight="1">
      <c r="A57" s="45">
        <v>52</v>
      </c>
      <c r="B57" s="41" t="s">
        <v>146</v>
      </c>
      <c r="C57" s="42" t="s">
        <v>147</v>
      </c>
      <c r="D57" s="43">
        <f>SUM(D58:D62)</f>
        <v>152161.79999999999</v>
      </c>
      <c r="E57" s="43">
        <f>SUM(E58:E62)</f>
        <v>148152</v>
      </c>
      <c r="F57" s="44">
        <f t="shared" si="0"/>
        <v>97.4</v>
      </c>
    </row>
    <row r="58" spans="1:6" ht="38.25" customHeight="1">
      <c r="A58" s="45">
        <v>53</v>
      </c>
      <c r="B58" s="41" t="s">
        <v>22</v>
      </c>
      <c r="C58" s="42" t="s">
        <v>23</v>
      </c>
      <c r="D58" s="46">
        <v>5382</v>
      </c>
      <c r="E58" s="46">
        <v>5382</v>
      </c>
      <c r="F58" s="44">
        <f t="shared" si="0"/>
        <v>100</v>
      </c>
    </row>
    <row r="59" spans="1:6" ht="51">
      <c r="A59" s="45">
        <v>54</v>
      </c>
      <c r="B59" s="41" t="s">
        <v>24</v>
      </c>
      <c r="C59" s="42" t="s">
        <v>25</v>
      </c>
      <c r="D59" s="46">
        <v>761</v>
      </c>
      <c r="E59" s="46">
        <v>761</v>
      </c>
      <c r="F59" s="44">
        <f t="shared" si="0"/>
        <v>100</v>
      </c>
    </row>
    <row r="60" spans="1:6" ht="51">
      <c r="A60" s="45">
        <v>55</v>
      </c>
      <c r="B60" s="41" t="s">
        <v>26</v>
      </c>
      <c r="C60" s="42" t="s">
        <v>27</v>
      </c>
      <c r="D60" s="46">
        <v>1167</v>
      </c>
      <c r="E60" s="46">
        <v>953.2</v>
      </c>
      <c r="F60" s="44">
        <f t="shared" si="0"/>
        <v>81.7</v>
      </c>
    </row>
    <row r="61" spans="1:6" ht="40.5" customHeight="1">
      <c r="A61" s="45">
        <v>56</v>
      </c>
      <c r="B61" s="41" t="s">
        <v>28</v>
      </c>
      <c r="C61" s="42" t="s">
        <v>29</v>
      </c>
      <c r="D61" s="46">
        <v>19353.8</v>
      </c>
      <c r="E61" s="46">
        <v>18404.7</v>
      </c>
      <c r="F61" s="44">
        <f t="shared" si="0"/>
        <v>95.1</v>
      </c>
    </row>
    <row r="62" spans="1:6" ht="25.5">
      <c r="A62" s="45">
        <v>57</v>
      </c>
      <c r="B62" s="41" t="s">
        <v>193</v>
      </c>
      <c r="C62" s="42" t="s">
        <v>30</v>
      </c>
      <c r="D62" s="46">
        <v>125498</v>
      </c>
      <c r="E62" s="46">
        <v>122651.1</v>
      </c>
      <c r="F62" s="44">
        <f t="shared" si="0"/>
        <v>97.7</v>
      </c>
    </row>
    <row r="63" spans="1:6">
      <c r="A63" s="45">
        <v>58</v>
      </c>
      <c r="B63" s="41" t="s">
        <v>157</v>
      </c>
      <c r="C63" s="42" t="s">
        <v>160</v>
      </c>
      <c r="D63" s="46">
        <f>SUM(D64:D66)</f>
        <v>27344.7</v>
      </c>
      <c r="E63" s="46">
        <f>SUM(E64:E66)</f>
        <v>27292.600000000002</v>
      </c>
      <c r="F63" s="44">
        <f t="shared" si="0"/>
        <v>99.8</v>
      </c>
    </row>
    <row r="64" spans="1:6" ht="51">
      <c r="A64" s="45">
        <v>59</v>
      </c>
      <c r="B64" s="41" t="s">
        <v>265</v>
      </c>
      <c r="C64" s="42" t="s">
        <v>266</v>
      </c>
      <c r="D64" s="46">
        <v>14.6</v>
      </c>
      <c r="E64" s="46">
        <v>14.6</v>
      </c>
      <c r="F64" s="44">
        <f t="shared" si="0"/>
        <v>100</v>
      </c>
    </row>
    <row r="65" spans="1:6" ht="89.25">
      <c r="A65" s="45">
        <v>60</v>
      </c>
      <c r="B65" s="41" t="s">
        <v>250</v>
      </c>
      <c r="C65" s="42" t="s">
        <v>251</v>
      </c>
      <c r="D65" s="46">
        <v>5726.4</v>
      </c>
      <c r="E65" s="46">
        <v>5674.3</v>
      </c>
      <c r="F65" s="44">
        <f t="shared" si="0"/>
        <v>99.1</v>
      </c>
    </row>
    <row r="66" spans="1:6" ht="28.5" customHeight="1">
      <c r="A66" s="45">
        <v>61</v>
      </c>
      <c r="B66" s="41" t="s">
        <v>31</v>
      </c>
      <c r="C66" s="42" t="s">
        <v>32</v>
      </c>
      <c r="D66" s="46">
        <v>21603.7</v>
      </c>
      <c r="E66" s="46">
        <v>21603.7</v>
      </c>
      <c r="F66" s="44">
        <f t="shared" si="0"/>
        <v>100</v>
      </c>
    </row>
    <row r="67" spans="1:6" ht="15" customHeight="1">
      <c r="A67" s="45">
        <v>62</v>
      </c>
      <c r="B67" s="41" t="s">
        <v>254</v>
      </c>
      <c r="C67" s="42" t="s">
        <v>255</v>
      </c>
      <c r="D67" s="46">
        <f>SUM(D68)</f>
        <v>199.4</v>
      </c>
      <c r="E67" s="46">
        <f>SUM(E68)</f>
        <v>199.4</v>
      </c>
      <c r="F67" s="44">
        <f t="shared" si="0"/>
        <v>100</v>
      </c>
    </row>
    <row r="68" spans="1:6" ht="28.5" customHeight="1">
      <c r="A68" s="45">
        <v>63</v>
      </c>
      <c r="B68" s="41" t="s">
        <v>256</v>
      </c>
      <c r="C68" s="42" t="s">
        <v>257</v>
      </c>
      <c r="D68" s="46">
        <v>199.4</v>
      </c>
      <c r="E68" s="46">
        <v>199.4</v>
      </c>
      <c r="F68" s="44">
        <f t="shared" si="0"/>
        <v>100</v>
      </c>
    </row>
    <row r="69" spans="1:6" ht="115.5" customHeight="1">
      <c r="A69" s="45">
        <v>64</v>
      </c>
      <c r="B69" s="41" t="s">
        <v>230</v>
      </c>
      <c r="C69" s="42" t="s">
        <v>231</v>
      </c>
      <c r="D69" s="46">
        <f>SUM(D70)</f>
        <v>0</v>
      </c>
      <c r="E69" s="46">
        <f>SUM(E70)</f>
        <v>290.5</v>
      </c>
      <c r="F69" s="44" t="str">
        <f t="shared" si="0"/>
        <v>-</v>
      </c>
    </row>
    <row r="70" spans="1:6" ht="41.25" customHeight="1">
      <c r="A70" s="45">
        <v>65</v>
      </c>
      <c r="B70" s="41" t="s">
        <v>232</v>
      </c>
      <c r="C70" s="42" t="s">
        <v>233</v>
      </c>
      <c r="D70" s="46">
        <v>0</v>
      </c>
      <c r="E70" s="46">
        <v>290.5</v>
      </c>
      <c r="F70" s="44" t="str">
        <f t="shared" si="0"/>
        <v>-</v>
      </c>
    </row>
    <row r="71" spans="1:6" ht="51">
      <c r="A71" s="45">
        <v>66</v>
      </c>
      <c r="B71" s="40" t="s">
        <v>190</v>
      </c>
      <c r="C71" s="47" t="s">
        <v>191</v>
      </c>
      <c r="D71" s="46">
        <f>D72</f>
        <v>0</v>
      </c>
      <c r="E71" s="46">
        <f>E72</f>
        <v>-2003.1</v>
      </c>
      <c r="F71" s="44" t="s">
        <v>207</v>
      </c>
    </row>
    <row r="72" spans="1:6" ht="54" customHeight="1">
      <c r="A72" s="45">
        <v>67</v>
      </c>
      <c r="B72" s="40" t="s">
        <v>33</v>
      </c>
      <c r="C72" s="47" t="s">
        <v>34</v>
      </c>
      <c r="D72" s="46">
        <v>0</v>
      </c>
      <c r="E72" s="46">
        <v>-2003.1</v>
      </c>
      <c r="F72" s="44" t="s">
        <v>207</v>
      </c>
    </row>
    <row r="73" spans="1:6">
      <c r="A73" s="45">
        <v>68</v>
      </c>
      <c r="B73" s="48" t="s">
        <v>162</v>
      </c>
      <c r="C73" s="49" t="s">
        <v>164</v>
      </c>
      <c r="D73" s="50">
        <f>D6+D46</f>
        <v>540868.70000000007</v>
      </c>
      <c r="E73" s="50">
        <f>E6+E46</f>
        <v>510181.20000000007</v>
      </c>
      <c r="F73" s="51">
        <f t="shared" si="0"/>
        <v>94.3</v>
      </c>
    </row>
  </sheetData>
  <mergeCells count="1">
    <mergeCell ref="A2:F2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64"/>
  <sheetViews>
    <sheetView showGridLines="0" workbookViewId="0">
      <selection activeCell="M47" sqref="M47"/>
    </sheetView>
  </sheetViews>
  <sheetFormatPr defaultRowHeight="12.75" outlineLevelRow="1"/>
  <cols>
    <col min="1" max="1" width="5.28515625" customWidth="1"/>
    <col min="3" max="3" width="40" customWidth="1"/>
    <col min="4" max="4" width="0" hidden="1" customWidth="1"/>
    <col min="5" max="5" width="14.7109375" customWidth="1"/>
    <col min="6" max="12" width="0" hidden="1" customWidth="1"/>
    <col min="13" max="13" width="13.85546875" customWidth="1"/>
    <col min="14" max="14" width="12.42578125" customWidth="1"/>
    <col min="15" max="16" width="0" hidden="1" customWidth="1"/>
  </cols>
  <sheetData>
    <row r="1" spans="1:16" ht="60" customHeight="1">
      <c r="C1" s="97" t="s">
        <v>280</v>
      </c>
      <c r="D1" s="97"/>
      <c r="E1" s="97"/>
      <c r="F1" s="97"/>
      <c r="G1" s="97"/>
      <c r="H1" s="97"/>
      <c r="I1" s="1"/>
      <c r="J1" s="1"/>
      <c r="K1" s="1"/>
      <c r="L1" s="1"/>
      <c r="M1" s="1"/>
      <c r="N1" s="1"/>
      <c r="O1" s="1"/>
      <c r="P1" s="1"/>
    </row>
    <row r="2" spans="1:16" ht="15.75" hidden="1" customHeight="1">
      <c r="A2" s="60" t="s">
        <v>202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2"/>
    </row>
    <row r="3" spans="1:16" ht="15.75" hidden="1"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3"/>
    </row>
    <row r="4" spans="1:16" ht="1.5" customHeight="1">
      <c r="C4" s="104"/>
      <c r="D4" s="104"/>
      <c r="E4" s="105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99.75">
      <c r="A5" s="14" t="s">
        <v>125</v>
      </c>
      <c r="B5" s="15" t="s">
        <v>127</v>
      </c>
      <c r="C5" s="15" t="s">
        <v>128</v>
      </c>
      <c r="D5" s="19" t="s">
        <v>36</v>
      </c>
      <c r="E5" s="16" t="s">
        <v>234</v>
      </c>
      <c r="F5" s="19" t="s">
        <v>36</v>
      </c>
      <c r="G5" s="19" t="s">
        <v>36</v>
      </c>
      <c r="H5" s="19" t="s">
        <v>36</v>
      </c>
      <c r="I5" s="19" t="s">
        <v>36</v>
      </c>
      <c r="J5" s="19" t="s">
        <v>36</v>
      </c>
      <c r="K5" s="19" t="s">
        <v>36</v>
      </c>
      <c r="L5" s="19" t="s">
        <v>36</v>
      </c>
      <c r="M5" s="17" t="s">
        <v>276</v>
      </c>
      <c r="N5" s="18" t="s">
        <v>126</v>
      </c>
      <c r="O5" s="4" t="s">
        <v>36</v>
      </c>
      <c r="P5" s="4" t="s">
        <v>36</v>
      </c>
    </row>
    <row r="6" spans="1:16" ht="14.25">
      <c r="A6" s="92" t="s">
        <v>129</v>
      </c>
      <c r="B6" s="9">
        <v>2</v>
      </c>
      <c r="C6" s="9">
        <v>3</v>
      </c>
      <c r="D6" s="93"/>
      <c r="E6" s="10">
        <v>4</v>
      </c>
      <c r="F6" s="93"/>
      <c r="G6" s="93"/>
      <c r="H6" s="93"/>
      <c r="I6" s="93"/>
      <c r="J6" s="93"/>
      <c r="K6" s="93"/>
      <c r="L6" s="93"/>
      <c r="M6" s="94">
        <v>5</v>
      </c>
      <c r="N6" s="95">
        <v>6</v>
      </c>
      <c r="O6" s="4"/>
      <c r="P6" s="4"/>
    </row>
    <row r="7" spans="1:16" ht="15">
      <c r="A7" s="20">
        <v>1</v>
      </c>
      <c r="B7" s="21" t="s">
        <v>38</v>
      </c>
      <c r="C7" s="22" t="s">
        <v>37</v>
      </c>
      <c r="D7" s="21"/>
      <c r="E7" s="58">
        <f>SUM(E8:E14)</f>
        <v>54371.8</v>
      </c>
      <c r="F7" s="58">
        <f t="shared" ref="F7:M7" si="0">SUM(F8:F14)</f>
        <v>0</v>
      </c>
      <c r="G7" s="58">
        <f t="shared" si="0"/>
        <v>0</v>
      </c>
      <c r="H7" s="58">
        <f t="shared" si="0"/>
        <v>0</v>
      </c>
      <c r="I7" s="58">
        <f t="shared" si="0"/>
        <v>0</v>
      </c>
      <c r="J7" s="58">
        <f t="shared" si="0"/>
        <v>0</v>
      </c>
      <c r="K7" s="58">
        <f t="shared" si="0"/>
        <v>0</v>
      </c>
      <c r="L7" s="58">
        <f t="shared" si="0"/>
        <v>0</v>
      </c>
      <c r="M7" s="58">
        <f t="shared" si="0"/>
        <v>53749.2</v>
      </c>
      <c r="N7" s="62">
        <f>M7/E7*100</f>
        <v>98.854921117196767</v>
      </c>
      <c r="O7" s="5">
        <v>0</v>
      </c>
      <c r="P7" s="6">
        <v>0</v>
      </c>
    </row>
    <row r="8" spans="1:16" ht="60" outlineLevel="1">
      <c r="A8" s="20">
        <v>2</v>
      </c>
      <c r="B8" s="23" t="s">
        <v>40</v>
      </c>
      <c r="C8" s="24" t="s">
        <v>39</v>
      </c>
      <c r="D8" s="23" t="s">
        <v>203</v>
      </c>
      <c r="E8" s="59">
        <v>1424.8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1424.1</v>
      </c>
      <c r="N8" s="63">
        <f t="shared" ref="N8:N52" si="1">M8/E8*100</f>
        <v>99.950870297585624</v>
      </c>
      <c r="O8" s="5">
        <v>0</v>
      </c>
      <c r="P8" s="6">
        <v>0</v>
      </c>
    </row>
    <row r="9" spans="1:16" ht="60" outlineLevel="1">
      <c r="A9" s="20">
        <v>3</v>
      </c>
      <c r="B9" s="23" t="s">
        <v>42</v>
      </c>
      <c r="C9" s="24" t="s">
        <v>41</v>
      </c>
      <c r="D9" s="23"/>
      <c r="E9" s="59">
        <v>2175.5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2116.3000000000002</v>
      </c>
      <c r="N9" s="63">
        <f t="shared" si="1"/>
        <v>97.278786485865325</v>
      </c>
      <c r="O9" s="5">
        <v>0</v>
      </c>
      <c r="P9" s="6">
        <v>0</v>
      </c>
    </row>
    <row r="10" spans="1:16" ht="75" outlineLevel="1">
      <c r="A10" s="20">
        <v>4</v>
      </c>
      <c r="B10" s="23" t="s">
        <v>44</v>
      </c>
      <c r="C10" s="24" t="s">
        <v>43</v>
      </c>
      <c r="D10" s="23"/>
      <c r="E10" s="59">
        <v>29812.5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29536.400000000001</v>
      </c>
      <c r="N10" s="63">
        <f t="shared" si="1"/>
        <v>99.073878406708602</v>
      </c>
      <c r="O10" s="5">
        <v>0</v>
      </c>
      <c r="P10" s="6">
        <v>0</v>
      </c>
    </row>
    <row r="11" spans="1:16" ht="45" outlineLevel="1">
      <c r="A11" s="20">
        <v>5</v>
      </c>
      <c r="B11" s="23" t="s">
        <v>46</v>
      </c>
      <c r="C11" s="24" t="s">
        <v>45</v>
      </c>
      <c r="D11" s="23"/>
      <c r="E11" s="59">
        <v>7918.3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7781.7</v>
      </c>
      <c r="N11" s="63">
        <f t="shared" si="1"/>
        <v>98.274882234823124</v>
      </c>
      <c r="O11" s="5">
        <v>0</v>
      </c>
      <c r="P11" s="6">
        <v>0</v>
      </c>
    </row>
    <row r="12" spans="1:16" ht="30" outlineLevel="1">
      <c r="A12" s="20">
        <v>6</v>
      </c>
      <c r="B12" s="23" t="s">
        <v>235</v>
      </c>
      <c r="C12" s="24" t="s">
        <v>236</v>
      </c>
      <c r="D12" s="23"/>
      <c r="E12" s="59">
        <v>3167</v>
      </c>
      <c r="F12" s="59"/>
      <c r="G12" s="59"/>
      <c r="H12" s="59"/>
      <c r="I12" s="59"/>
      <c r="J12" s="59"/>
      <c r="K12" s="59"/>
      <c r="L12" s="59"/>
      <c r="M12" s="59">
        <v>3167</v>
      </c>
      <c r="N12" s="63">
        <f t="shared" si="1"/>
        <v>100</v>
      </c>
      <c r="O12" s="5"/>
      <c r="P12" s="6"/>
    </row>
    <row r="13" spans="1:16" ht="15" outlineLevel="1">
      <c r="A13" s="20">
        <v>7</v>
      </c>
      <c r="B13" s="23" t="s">
        <v>263</v>
      </c>
      <c r="C13" s="24" t="s">
        <v>264</v>
      </c>
      <c r="D13" s="23"/>
      <c r="E13" s="59">
        <v>62.6</v>
      </c>
      <c r="F13" s="59"/>
      <c r="G13" s="59"/>
      <c r="H13" s="59"/>
      <c r="I13" s="59"/>
      <c r="J13" s="59"/>
      <c r="K13" s="59"/>
      <c r="L13" s="59"/>
      <c r="M13" s="59">
        <v>0</v>
      </c>
      <c r="N13" s="63">
        <f t="shared" si="1"/>
        <v>0</v>
      </c>
      <c r="O13" s="5"/>
      <c r="P13" s="6"/>
    </row>
    <row r="14" spans="1:16" ht="18" customHeight="1" outlineLevel="1">
      <c r="A14" s="20">
        <v>8</v>
      </c>
      <c r="B14" s="23" t="s">
        <v>48</v>
      </c>
      <c r="C14" s="24" t="s">
        <v>47</v>
      </c>
      <c r="D14" s="23"/>
      <c r="E14" s="59">
        <v>9811.1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9723.7000000000007</v>
      </c>
      <c r="N14" s="63">
        <f t="shared" si="1"/>
        <v>99.109172264068263</v>
      </c>
      <c r="O14" s="5">
        <v>0</v>
      </c>
      <c r="P14" s="6">
        <v>0</v>
      </c>
    </row>
    <row r="15" spans="1:16" ht="15">
      <c r="A15" s="73">
        <v>9</v>
      </c>
      <c r="B15" s="74" t="s">
        <v>50</v>
      </c>
      <c r="C15" s="75" t="s">
        <v>49</v>
      </c>
      <c r="D15" s="74"/>
      <c r="E15" s="76">
        <f>SUM(E16)</f>
        <v>761</v>
      </c>
      <c r="F15" s="76">
        <f t="shared" ref="F15:M15" si="2">SUM(F16)</f>
        <v>0</v>
      </c>
      <c r="G15" s="76">
        <f t="shared" si="2"/>
        <v>0</v>
      </c>
      <c r="H15" s="76">
        <f t="shared" si="2"/>
        <v>0</v>
      </c>
      <c r="I15" s="76">
        <f t="shared" si="2"/>
        <v>0</v>
      </c>
      <c r="J15" s="76">
        <f t="shared" si="2"/>
        <v>0</v>
      </c>
      <c r="K15" s="76">
        <f t="shared" si="2"/>
        <v>0</v>
      </c>
      <c r="L15" s="76">
        <f t="shared" si="2"/>
        <v>0</v>
      </c>
      <c r="M15" s="76">
        <f t="shared" si="2"/>
        <v>761</v>
      </c>
      <c r="N15" s="71">
        <f t="shared" si="1"/>
        <v>100</v>
      </c>
      <c r="O15" s="72">
        <v>0</v>
      </c>
      <c r="P15" s="6">
        <v>0</v>
      </c>
    </row>
    <row r="16" spans="1:16" ht="30" outlineLevel="1">
      <c r="A16" s="73">
        <v>10</v>
      </c>
      <c r="B16" s="77" t="s">
        <v>52</v>
      </c>
      <c r="C16" s="78" t="s">
        <v>51</v>
      </c>
      <c r="D16" s="77"/>
      <c r="E16" s="79">
        <v>761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761</v>
      </c>
      <c r="N16" s="80">
        <f t="shared" si="1"/>
        <v>100</v>
      </c>
      <c r="O16" s="72">
        <v>0</v>
      </c>
      <c r="P16" s="6">
        <v>0</v>
      </c>
    </row>
    <row r="17" spans="1:16" ht="28.5">
      <c r="A17" s="73">
        <v>11</v>
      </c>
      <c r="B17" s="74" t="s">
        <v>54</v>
      </c>
      <c r="C17" s="75" t="s">
        <v>53</v>
      </c>
      <c r="D17" s="74"/>
      <c r="E17" s="76">
        <f>SUM(E18:E20)</f>
        <v>4960.7999999999993</v>
      </c>
      <c r="F17" s="76">
        <f t="shared" ref="F17:M17" si="3">SUM(F18:F20)</f>
        <v>0</v>
      </c>
      <c r="G17" s="76">
        <f t="shared" si="3"/>
        <v>0</v>
      </c>
      <c r="H17" s="76">
        <f t="shared" si="3"/>
        <v>0</v>
      </c>
      <c r="I17" s="76">
        <f t="shared" si="3"/>
        <v>0</v>
      </c>
      <c r="J17" s="76">
        <f t="shared" si="3"/>
        <v>0</v>
      </c>
      <c r="K17" s="76">
        <f t="shared" si="3"/>
        <v>0</v>
      </c>
      <c r="L17" s="76">
        <f t="shared" si="3"/>
        <v>0</v>
      </c>
      <c r="M17" s="76">
        <f t="shared" si="3"/>
        <v>4759.8999999999996</v>
      </c>
      <c r="N17" s="71">
        <f t="shared" si="1"/>
        <v>95.95024995968393</v>
      </c>
      <c r="O17" s="81">
        <v>0</v>
      </c>
      <c r="P17" s="6">
        <v>0</v>
      </c>
    </row>
    <row r="18" spans="1:16" ht="48" customHeight="1" outlineLevel="1">
      <c r="A18" s="73">
        <v>12</v>
      </c>
      <c r="B18" s="77" t="s">
        <v>56</v>
      </c>
      <c r="C18" s="78" t="s">
        <v>55</v>
      </c>
      <c r="D18" s="77"/>
      <c r="E18" s="79">
        <v>2953.8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2814.8</v>
      </c>
      <c r="N18" s="80">
        <f t="shared" si="1"/>
        <v>95.294197305166222</v>
      </c>
      <c r="O18" s="81">
        <v>0</v>
      </c>
      <c r="P18" s="6">
        <v>0</v>
      </c>
    </row>
    <row r="19" spans="1:16" ht="30" outlineLevel="1">
      <c r="A19" s="73">
        <v>13</v>
      </c>
      <c r="B19" s="77" t="s">
        <v>58</v>
      </c>
      <c r="C19" s="78" t="s">
        <v>57</v>
      </c>
      <c r="D19" s="77"/>
      <c r="E19" s="79">
        <v>1992.1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1930.2</v>
      </c>
      <c r="N19" s="80">
        <f t="shared" si="1"/>
        <v>96.892726268761621</v>
      </c>
      <c r="O19" s="81">
        <v>0</v>
      </c>
      <c r="P19" s="6">
        <v>0</v>
      </c>
    </row>
    <row r="20" spans="1:16" ht="45" outlineLevel="1">
      <c r="A20" s="73">
        <v>14</v>
      </c>
      <c r="B20" s="77" t="s">
        <v>60</v>
      </c>
      <c r="C20" s="78" t="s">
        <v>59</v>
      </c>
      <c r="D20" s="77"/>
      <c r="E20" s="79">
        <v>14.9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14.9</v>
      </c>
      <c r="N20" s="80">
        <f t="shared" si="1"/>
        <v>100</v>
      </c>
      <c r="O20" s="81">
        <v>0</v>
      </c>
      <c r="P20" s="6">
        <v>0</v>
      </c>
    </row>
    <row r="21" spans="1:16" ht="15">
      <c r="A21" s="73">
        <v>15</v>
      </c>
      <c r="B21" s="74" t="s">
        <v>62</v>
      </c>
      <c r="C21" s="75" t="s">
        <v>61</v>
      </c>
      <c r="D21" s="74"/>
      <c r="E21" s="76">
        <f>SUM(E22:E26)</f>
        <v>31317.799999999996</v>
      </c>
      <c r="F21" s="76">
        <f t="shared" ref="F21:M21" si="4">SUM(F22:F26)</f>
        <v>0</v>
      </c>
      <c r="G21" s="76">
        <f t="shared" si="4"/>
        <v>0</v>
      </c>
      <c r="H21" s="76">
        <f t="shared" si="4"/>
        <v>0</v>
      </c>
      <c r="I21" s="76">
        <f t="shared" si="4"/>
        <v>0</v>
      </c>
      <c r="J21" s="76">
        <f t="shared" si="4"/>
        <v>0</v>
      </c>
      <c r="K21" s="76">
        <f t="shared" si="4"/>
        <v>0</v>
      </c>
      <c r="L21" s="76">
        <f t="shared" si="4"/>
        <v>0</v>
      </c>
      <c r="M21" s="76">
        <f t="shared" si="4"/>
        <v>17556.5</v>
      </c>
      <c r="N21" s="71">
        <f t="shared" si="1"/>
        <v>56.059174016054783</v>
      </c>
      <c r="O21" s="81">
        <v>0</v>
      </c>
      <c r="P21" s="6">
        <v>0</v>
      </c>
    </row>
    <row r="22" spans="1:16" ht="15">
      <c r="A22" s="73">
        <v>16</v>
      </c>
      <c r="B22" s="77" t="s">
        <v>273</v>
      </c>
      <c r="C22" s="78" t="s">
        <v>274</v>
      </c>
      <c r="D22" s="77"/>
      <c r="E22" s="89">
        <v>134.1</v>
      </c>
      <c r="F22" s="89"/>
      <c r="G22" s="89"/>
      <c r="H22" s="89"/>
      <c r="I22" s="89"/>
      <c r="J22" s="89"/>
      <c r="K22" s="89"/>
      <c r="L22" s="89"/>
      <c r="M22" s="89">
        <v>104</v>
      </c>
      <c r="N22" s="90">
        <f t="shared" si="1"/>
        <v>77.55406413124534</v>
      </c>
      <c r="O22" s="81"/>
      <c r="P22" s="6"/>
    </row>
    <row r="23" spans="1:16" ht="15" outlineLevel="1">
      <c r="A23" s="73">
        <v>17</v>
      </c>
      <c r="B23" s="77" t="s">
        <v>64</v>
      </c>
      <c r="C23" s="78" t="s">
        <v>63</v>
      </c>
      <c r="D23" s="77"/>
      <c r="E23" s="79">
        <v>487.2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428.7</v>
      </c>
      <c r="N23" s="80">
        <f t="shared" si="1"/>
        <v>87.99261083743842</v>
      </c>
      <c r="O23" s="81">
        <v>0</v>
      </c>
      <c r="P23" s="6">
        <v>0</v>
      </c>
    </row>
    <row r="24" spans="1:16" ht="15" outlineLevel="1">
      <c r="A24" s="73">
        <v>18</v>
      </c>
      <c r="B24" s="77" t="s">
        <v>66</v>
      </c>
      <c r="C24" s="78" t="s">
        <v>65</v>
      </c>
      <c r="D24" s="77"/>
      <c r="E24" s="79">
        <v>787.3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631.6</v>
      </c>
      <c r="N24" s="80">
        <f t="shared" si="1"/>
        <v>80.223548837800081</v>
      </c>
      <c r="O24" s="81">
        <v>0</v>
      </c>
      <c r="P24" s="6">
        <v>0</v>
      </c>
    </row>
    <row r="25" spans="1:16" ht="15" outlineLevel="1">
      <c r="A25" s="73">
        <v>19</v>
      </c>
      <c r="B25" s="77" t="s">
        <v>68</v>
      </c>
      <c r="C25" s="78" t="s">
        <v>67</v>
      </c>
      <c r="D25" s="77"/>
      <c r="E25" s="79">
        <v>19141.599999999999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5781</v>
      </c>
      <c r="N25" s="80">
        <f t="shared" si="1"/>
        <v>30.20123709616751</v>
      </c>
      <c r="O25" s="81">
        <v>0</v>
      </c>
      <c r="P25" s="6">
        <v>0</v>
      </c>
    </row>
    <row r="26" spans="1:16" ht="33" customHeight="1" outlineLevel="1">
      <c r="A26" s="73">
        <v>20</v>
      </c>
      <c r="B26" s="77" t="s">
        <v>70</v>
      </c>
      <c r="C26" s="78" t="s">
        <v>69</v>
      </c>
      <c r="D26" s="77"/>
      <c r="E26" s="79">
        <v>10767.6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10611.2</v>
      </c>
      <c r="N26" s="80">
        <f t="shared" si="1"/>
        <v>98.547494334856424</v>
      </c>
      <c r="O26" s="81">
        <v>0</v>
      </c>
      <c r="P26" s="6">
        <v>0</v>
      </c>
    </row>
    <row r="27" spans="1:16" ht="15" customHeight="1">
      <c r="A27" s="73">
        <v>21</v>
      </c>
      <c r="B27" s="74" t="s">
        <v>72</v>
      </c>
      <c r="C27" s="75" t="s">
        <v>71</v>
      </c>
      <c r="D27" s="74"/>
      <c r="E27" s="76">
        <f>SUM(E28:E31)</f>
        <v>194142.40000000002</v>
      </c>
      <c r="F27" s="76">
        <f t="shared" ref="F27:M27" si="5">SUM(F28:F31)</f>
        <v>0</v>
      </c>
      <c r="G27" s="76">
        <f t="shared" si="5"/>
        <v>0</v>
      </c>
      <c r="H27" s="76">
        <f t="shared" si="5"/>
        <v>0</v>
      </c>
      <c r="I27" s="76">
        <f t="shared" si="5"/>
        <v>0</v>
      </c>
      <c r="J27" s="76">
        <f t="shared" si="5"/>
        <v>0</v>
      </c>
      <c r="K27" s="76">
        <f t="shared" si="5"/>
        <v>0</v>
      </c>
      <c r="L27" s="76">
        <f t="shared" si="5"/>
        <v>0</v>
      </c>
      <c r="M27" s="76">
        <f t="shared" si="5"/>
        <v>184760.5</v>
      </c>
      <c r="N27" s="71">
        <f t="shared" si="1"/>
        <v>95.167516214902037</v>
      </c>
      <c r="O27" s="81">
        <v>0</v>
      </c>
      <c r="P27" s="6">
        <v>0</v>
      </c>
    </row>
    <row r="28" spans="1:16" ht="15" outlineLevel="1">
      <c r="A28" s="73">
        <v>22</v>
      </c>
      <c r="B28" s="77" t="s">
        <v>74</v>
      </c>
      <c r="C28" s="78" t="s">
        <v>73</v>
      </c>
      <c r="D28" s="77"/>
      <c r="E28" s="79">
        <v>52774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45250.400000000001</v>
      </c>
      <c r="N28" s="80">
        <f t="shared" si="1"/>
        <v>85.743737446469865</v>
      </c>
      <c r="O28" s="81">
        <v>0</v>
      </c>
      <c r="P28" s="6">
        <v>0</v>
      </c>
    </row>
    <row r="29" spans="1:16" ht="15" outlineLevel="1">
      <c r="A29" s="73">
        <v>23</v>
      </c>
      <c r="B29" s="77" t="s">
        <v>76</v>
      </c>
      <c r="C29" s="78" t="s">
        <v>75</v>
      </c>
      <c r="D29" s="77"/>
      <c r="E29" s="79">
        <v>67657.7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67493.600000000006</v>
      </c>
      <c r="N29" s="80">
        <f t="shared" si="1"/>
        <v>99.75745554460174</v>
      </c>
      <c r="O29" s="81">
        <v>0</v>
      </c>
      <c r="P29" s="6">
        <v>0</v>
      </c>
    </row>
    <row r="30" spans="1:16" ht="15" outlineLevel="1">
      <c r="A30" s="73">
        <v>24</v>
      </c>
      <c r="B30" s="77" t="s">
        <v>78</v>
      </c>
      <c r="C30" s="78" t="s">
        <v>77</v>
      </c>
      <c r="D30" s="77"/>
      <c r="E30" s="79">
        <v>54349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53138</v>
      </c>
      <c r="N30" s="80">
        <f t="shared" si="1"/>
        <v>97.771808128944414</v>
      </c>
      <c r="O30" s="81">
        <v>0</v>
      </c>
      <c r="P30" s="6">
        <v>0</v>
      </c>
    </row>
    <row r="31" spans="1:16" ht="30" outlineLevel="1">
      <c r="A31" s="73">
        <v>25</v>
      </c>
      <c r="B31" s="77" t="s">
        <v>80</v>
      </c>
      <c r="C31" s="78" t="s">
        <v>79</v>
      </c>
      <c r="D31" s="77"/>
      <c r="E31" s="79">
        <v>19361.7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18878.5</v>
      </c>
      <c r="N31" s="80">
        <f t="shared" si="1"/>
        <v>97.504351374104544</v>
      </c>
      <c r="O31" s="81">
        <v>0</v>
      </c>
      <c r="P31" s="6">
        <v>0</v>
      </c>
    </row>
    <row r="32" spans="1:16" ht="15">
      <c r="A32" s="73">
        <v>26</v>
      </c>
      <c r="B32" s="74" t="s">
        <v>82</v>
      </c>
      <c r="C32" s="75" t="s">
        <v>81</v>
      </c>
      <c r="D32" s="74"/>
      <c r="E32" s="76">
        <f>SUM(E33:E34)</f>
        <v>444.6</v>
      </c>
      <c r="F32" s="76">
        <f t="shared" ref="F32:M32" si="6">SUM(F33:F34)</f>
        <v>0</v>
      </c>
      <c r="G32" s="76">
        <f t="shared" si="6"/>
        <v>0</v>
      </c>
      <c r="H32" s="76">
        <f t="shared" si="6"/>
        <v>0</v>
      </c>
      <c r="I32" s="76">
        <f t="shared" si="6"/>
        <v>0</v>
      </c>
      <c r="J32" s="76">
        <f t="shared" si="6"/>
        <v>0</v>
      </c>
      <c r="K32" s="76">
        <f t="shared" si="6"/>
        <v>0</v>
      </c>
      <c r="L32" s="76">
        <f t="shared" si="6"/>
        <v>0</v>
      </c>
      <c r="M32" s="76">
        <f t="shared" si="6"/>
        <v>381.4</v>
      </c>
      <c r="N32" s="71">
        <f t="shared" si="1"/>
        <v>85.784975258659458</v>
      </c>
      <c r="O32" s="81">
        <v>0</v>
      </c>
      <c r="P32" s="6">
        <v>0</v>
      </c>
    </row>
    <row r="33" spans="1:16" ht="30" outlineLevel="1">
      <c r="A33" s="73">
        <v>27</v>
      </c>
      <c r="B33" s="77" t="s">
        <v>84</v>
      </c>
      <c r="C33" s="78" t="s">
        <v>83</v>
      </c>
      <c r="D33" s="77"/>
      <c r="E33" s="79">
        <v>52.5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52.4</v>
      </c>
      <c r="N33" s="80">
        <f t="shared" si="1"/>
        <v>99.80952380952381</v>
      </c>
      <c r="O33" s="81">
        <v>0</v>
      </c>
      <c r="P33" s="6">
        <v>0</v>
      </c>
    </row>
    <row r="34" spans="1:16" ht="30" outlineLevel="1">
      <c r="A34" s="73">
        <v>28</v>
      </c>
      <c r="B34" s="77" t="s">
        <v>86</v>
      </c>
      <c r="C34" s="78" t="s">
        <v>85</v>
      </c>
      <c r="D34" s="77"/>
      <c r="E34" s="79">
        <v>392.1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329</v>
      </c>
      <c r="N34" s="80">
        <f t="shared" si="1"/>
        <v>83.907166539148164</v>
      </c>
      <c r="O34" s="81">
        <v>0</v>
      </c>
      <c r="P34" s="6">
        <v>0</v>
      </c>
    </row>
    <row r="35" spans="1:16" ht="15">
      <c r="A35" s="73">
        <v>29</v>
      </c>
      <c r="B35" s="74" t="s">
        <v>88</v>
      </c>
      <c r="C35" s="75" t="s">
        <v>87</v>
      </c>
      <c r="D35" s="74"/>
      <c r="E35" s="76">
        <f>SUM(E36:E39)</f>
        <v>276905.8</v>
      </c>
      <c r="F35" s="76">
        <f t="shared" ref="F35:M35" si="7">SUM(F36:F39)</f>
        <v>0</v>
      </c>
      <c r="G35" s="76">
        <f t="shared" si="7"/>
        <v>0</v>
      </c>
      <c r="H35" s="76">
        <f t="shared" si="7"/>
        <v>0</v>
      </c>
      <c r="I35" s="76">
        <f t="shared" si="7"/>
        <v>0</v>
      </c>
      <c r="J35" s="76">
        <f t="shared" si="7"/>
        <v>0</v>
      </c>
      <c r="K35" s="76">
        <f t="shared" si="7"/>
        <v>0</v>
      </c>
      <c r="L35" s="76">
        <f t="shared" si="7"/>
        <v>0</v>
      </c>
      <c r="M35" s="76">
        <f t="shared" si="7"/>
        <v>263997.10000000003</v>
      </c>
      <c r="N35" s="71">
        <f t="shared" si="1"/>
        <v>95.338234157608852</v>
      </c>
      <c r="O35" s="81">
        <v>0</v>
      </c>
      <c r="P35" s="6">
        <v>0</v>
      </c>
    </row>
    <row r="36" spans="1:16" ht="15" outlineLevel="1">
      <c r="A36" s="73">
        <v>30</v>
      </c>
      <c r="B36" s="77" t="s">
        <v>90</v>
      </c>
      <c r="C36" s="78" t="s">
        <v>89</v>
      </c>
      <c r="D36" s="77"/>
      <c r="E36" s="79">
        <v>67492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65052.9</v>
      </c>
      <c r="N36" s="80">
        <f t="shared" si="1"/>
        <v>96.386090203283359</v>
      </c>
      <c r="O36" s="81">
        <v>0</v>
      </c>
      <c r="P36" s="6">
        <v>0</v>
      </c>
    </row>
    <row r="37" spans="1:16" ht="15" outlineLevel="1">
      <c r="A37" s="73">
        <v>31</v>
      </c>
      <c r="B37" s="77" t="s">
        <v>92</v>
      </c>
      <c r="C37" s="78" t="s">
        <v>91</v>
      </c>
      <c r="D37" s="77"/>
      <c r="E37" s="79">
        <v>194223.3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183916.2</v>
      </c>
      <c r="N37" s="80">
        <f t="shared" si="1"/>
        <v>94.693170180920632</v>
      </c>
      <c r="O37" s="81">
        <v>0</v>
      </c>
      <c r="P37" s="6">
        <v>0</v>
      </c>
    </row>
    <row r="38" spans="1:16" ht="30" outlineLevel="1">
      <c r="A38" s="73">
        <v>32</v>
      </c>
      <c r="B38" s="77" t="s">
        <v>94</v>
      </c>
      <c r="C38" s="78" t="s">
        <v>93</v>
      </c>
      <c r="D38" s="77"/>
      <c r="E38" s="79">
        <v>7803.6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7777.2</v>
      </c>
      <c r="N38" s="80">
        <f t="shared" si="1"/>
        <v>99.661694602491153</v>
      </c>
      <c r="O38" s="81">
        <v>0</v>
      </c>
      <c r="P38" s="6">
        <v>0</v>
      </c>
    </row>
    <row r="39" spans="1:16" ht="21.75" customHeight="1" outlineLevel="1">
      <c r="A39" s="73">
        <v>33</v>
      </c>
      <c r="B39" s="77" t="s">
        <v>96</v>
      </c>
      <c r="C39" s="78" t="s">
        <v>95</v>
      </c>
      <c r="D39" s="77"/>
      <c r="E39" s="79">
        <v>7386.9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7250.8</v>
      </c>
      <c r="N39" s="80">
        <f t="shared" si="1"/>
        <v>98.15754917489069</v>
      </c>
      <c r="O39" s="81">
        <v>0</v>
      </c>
      <c r="P39" s="6">
        <v>0</v>
      </c>
    </row>
    <row r="40" spans="1:16" ht="15">
      <c r="A40" s="73">
        <v>34</v>
      </c>
      <c r="B40" s="74" t="s">
        <v>98</v>
      </c>
      <c r="C40" s="75" t="s">
        <v>97</v>
      </c>
      <c r="D40" s="74" t="s">
        <v>204</v>
      </c>
      <c r="E40" s="76">
        <f t="shared" ref="E40:M40" si="8">SUM(E41:E41)</f>
        <v>39375.800000000003</v>
      </c>
      <c r="F40" s="76">
        <f t="shared" si="8"/>
        <v>0</v>
      </c>
      <c r="G40" s="76">
        <f t="shared" si="8"/>
        <v>0</v>
      </c>
      <c r="H40" s="76">
        <f t="shared" si="8"/>
        <v>0</v>
      </c>
      <c r="I40" s="76">
        <f t="shared" si="8"/>
        <v>0</v>
      </c>
      <c r="J40" s="76">
        <f t="shared" si="8"/>
        <v>0</v>
      </c>
      <c r="K40" s="76">
        <f t="shared" si="8"/>
        <v>0</v>
      </c>
      <c r="L40" s="76">
        <f t="shared" si="8"/>
        <v>0</v>
      </c>
      <c r="M40" s="76">
        <f t="shared" si="8"/>
        <v>38744.300000000003</v>
      </c>
      <c r="N40" s="71">
        <f t="shared" si="1"/>
        <v>98.396223060864799</v>
      </c>
      <c r="O40" s="81">
        <v>0</v>
      </c>
      <c r="P40" s="6">
        <v>0</v>
      </c>
    </row>
    <row r="41" spans="1:16" ht="15" outlineLevel="1">
      <c r="A41" s="73">
        <v>35</v>
      </c>
      <c r="B41" s="77" t="s">
        <v>100</v>
      </c>
      <c r="C41" s="78" t="s">
        <v>99</v>
      </c>
      <c r="D41" s="77" t="s">
        <v>204</v>
      </c>
      <c r="E41" s="79">
        <v>39375.800000000003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38744.300000000003</v>
      </c>
      <c r="N41" s="80">
        <f t="shared" si="1"/>
        <v>98.396223060864799</v>
      </c>
      <c r="O41" s="81">
        <v>0</v>
      </c>
      <c r="P41" s="6">
        <v>0</v>
      </c>
    </row>
    <row r="42" spans="1:16" ht="15">
      <c r="A42" s="73">
        <v>36</v>
      </c>
      <c r="B42" s="74" t="s">
        <v>102</v>
      </c>
      <c r="C42" s="75" t="s">
        <v>101</v>
      </c>
      <c r="D42" s="74"/>
      <c r="E42" s="76">
        <f>SUM(E43)</f>
        <v>129.1</v>
      </c>
      <c r="F42" s="76">
        <f t="shared" ref="F42:M42" si="9">SUM(F43)</f>
        <v>0</v>
      </c>
      <c r="G42" s="76">
        <f t="shared" si="9"/>
        <v>0</v>
      </c>
      <c r="H42" s="76">
        <f t="shared" si="9"/>
        <v>0</v>
      </c>
      <c r="I42" s="76">
        <f t="shared" si="9"/>
        <v>0</v>
      </c>
      <c r="J42" s="76">
        <f t="shared" si="9"/>
        <v>0</v>
      </c>
      <c r="K42" s="76">
        <f t="shared" si="9"/>
        <v>0</v>
      </c>
      <c r="L42" s="76">
        <f t="shared" si="9"/>
        <v>0</v>
      </c>
      <c r="M42" s="76">
        <f t="shared" si="9"/>
        <v>98</v>
      </c>
      <c r="N42" s="71">
        <f t="shared" si="1"/>
        <v>75.910147172734327</v>
      </c>
      <c r="O42" s="81">
        <v>0</v>
      </c>
      <c r="P42" s="6">
        <v>0</v>
      </c>
    </row>
    <row r="43" spans="1:16" ht="28.5" customHeight="1" outlineLevel="1">
      <c r="A43" s="73">
        <v>37</v>
      </c>
      <c r="B43" s="77" t="s">
        <v>104</v>
      </c>
      <c r="C43" s="78" t="s">
        <v>103</v>
      </c>
      <c r="D43" s="77"/>
      <c r="E43" s="79">
        <v>129.1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98</v>
      </c>
      <c r="N43" s="80">
        <f t="shared" si="1"/>
        <v>75.910147172734327</v>
      </c>
      <c r="O43" s="81">
        <v>0</v>
      </c>
      <c r="P43" s="6">
        <v>0</v>
      </c>
    </row>
    <row r="44" spans="1:16" ht="15">
      <c r="A44" s="73">
        <v>38</v>
      </c>
      <c r="B44" s="74" t="s">
        <v>106</v>
      </c>
      <c r="C44" s="75" t="s">
        <v>105</v>
      </c>
      <c r="D44" s="74"/>
      <c r="E44" s="76">
        <f t="shared" ref="E44:M44" si="10">SUM(E45:E46)</f>
        <v>25785</v>
      </c>
      <c r="F44" s="76">
        <f t="shared" si="10"/>
        <v>0</v>
      </c>
      <c r="G44" s="76">
        <f t="shared" si="10"/>
        <v>0</v>
      </c>
      <c r="H44" s="76">
        <f t="shared" si="10"/>
        <v>0</v>
      </c>
      <c r="I44" s="76">
        <f t="shared" si="10"/>
        <v>0</v>
      </c>
      <c r="J44" s="76">
        <f t="shared" si="10"/>
        <v>0</v>
      </c>
      <c r="K44" s="76">
        <f t="shared" si="10"/>
        <v>0</v>
      </c>
      <c r="L44" s="76">
        <f t="shared" si="10"/>
        <v>0</v>
      </c>
      <c r="M44" s="76">
        <f t="shared" si="10"/>
        <v>24485.599999999999</v>
      </c>
      <c r="N44" s="71">
        <f t="shared" si="1"/>
        <v>94.960636028698858</v>
      </c>
      <c r="O44" s="81">
        <v>0</v>
      </c>
      <c r="P44" s="6">
        <v>0</v>
      </c>
    </row>
    <row r="45" spans="1:16" ht="15" outlineLevel="1">
      <c r="A45" s="73">
        <v>39</v>
      </c>
      <c r="B45" s="77" t="s">
        <v>108</v>
      </c>
      <c r="C45" s="78" t="s">
        <v>107</v>
      </c>
      <c r="D45" s="77" t="s">
        <v>205</v>
      </c>
      <c r="E45" s="79">
        <v>23905.9</v>
      </c>
      <c r="F45" s="79">
        <v>0</v>
      </c>
      <c r="G45" s="79">
        <v>0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79">
        <v>22716.6</v>
      </c>
      <c r="N45" s="80">
        <f t="shared" si="1"/>
        <v>95.025077491330578</v>
      </c>
      <c r="O45" s="81">
        <v>0</v>
      </c>
      <c r="P45" s="6">
        <v>0</v>
      </c>
    </row>
    <row r="46" spans="1:16" ht="27.75" customHeight="1" outlineLevel="1">
      <c r="A46" s="73">
        <v>40</v>
      </c>
      <c r="B46" s="77" t="s">
        <v>110</v>
      </c>
      <c r="C46" s="78" t="s">
        <v>109</v>
      </c>
      <c r="D46" s="77"/>
      <c r="E46" s="79">
        <v>1879.1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1769</v>
      </c>
      <c r="N46" s="80">
        <f t="shared" si="1"/>
        <v>94.14081209089457</v>
      </c>
      <c r="O46" s="81">
        <v>0</v>
      </c>
      <c r="P46" s="6">
        <v>0</v>
      </c>
    </row>
    <row r="47" spans="1:16" ht="15">
      <c r="A47" s="73">
        <v>41</v>
      </c>
      <c r="B47" s="74" t="s">
        <v>112</v>
      </c>
      <c r="C47" s="75" t="s">
        <v>111</v>
      </c>
      <c r="D47" s="74"/>
      <c r="E47" s="76">
        <f>SUM(E48)</f>
        <v>3084.7</v>
      </c>
      <c r="F47" s="76">
        <f t="shared" ref="F47:M47" si="11">SUM(F48)</f>
        <v>0</v>
      </c>
      <c r="G47" s="76">
        <f t="shared" si="11"/>
        <v>0</v>
      </c>
      <c r="H47" s="76">
        <f t="shared" si="11"/>
        <v>0</v>
      </c>
      <c r="I47" s="76">
        <f t="shared" si="11"/>
        <v>0</v>
      </c>
      <c r="J47" s="76">
        <f t="shared" si="11"/>
        <v>0</v>
      </c>
      <c r="K47" s="76">
        <f t="shared" si="11"/>
        <v>0</v>
      </c>
      <c r="L47" s="76">
        <f t="shared" si="11"/>
        <v>0</v>
      </c>
      <c r="M47" s="76">
        <f t="shared" si="11"/>
        <v>3084.2</v>
      </c>
      <c r="N47" s="71">
        <f t="shared" si="1"/>
        <v>99.983790968327554</v>
      </c>
      <c r="O47" s="81">
        <v>0</v>
      </c>
      <c r="P47" s="6">
        <v>0</v>
      </c>
    </row>
    <row r="48" spans="1:16" ht="18.75" customHeight="1" outlineLevel="1">
      <c r="A48" s="73">
        <v>42</v>
      </c>
      <c r="B48" s="77" t="s">
        <v>114</v>
      </c>
      <c r="C48" s="78" t="s">
        <v>113</v>
      </c>
      <c r="D48" s="77"/>
      <c r="E48" s="79">
        <v>3084.7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3084.2</v>
      </c>
      <c r="N48" s="80">
        <f t="shared" si="1"/>
        <v>99.983790968327554</v>
      </c>
      <c r="O48" s="81">
        <v>0</v>
      </c>
      <c r="P48" s="6">
        <v>0</v>
      </c>
    </row>
    <row r="49" spans="1:16" ht="15">
      <c r="A49" s="73">
        <v>43</v>
      </c>
      <c r="B49" s="74" t="s">
        <v>116</v>
      </c>
      <c r="C49" s="75" t="s">
        <v>115</v>
      </c>
      <c r="D49" s="74"/>
      <c r="E49" s="76">
        <f>SUM(E50)</f>
        <v>345.9</v>
      </c>
      <c r="F49" s="76">
        <f t="shared" ref="F49:M49" si="12">SUM(F50)</f>
        <v>0</v>
      </c>
      <c r="G49" s="76">
        <f t="shared" si="12"/>
        <v>0</v>
      </c>
      <c r="H49" s="76">
        <f t="shared" si="12"/>
        <v>0</v>
      </c>
      <c r="I49" s="76">
        <f t="shared" si="12"/>
        <v>0</v>
      </c>
      <c r="J49" s="76">
        <f t="shared" si="12"/>
        <v>0</v>
      </c>
      <c r="K49" s="76">
        <f t="shared" si="12"/>
        <v>0</v>
      </c>
      <c r="L49" s="76">
        <f t="shared" si="12"/>
        <v>0</v>
      </c>
      <c r="M49" s="76">
        <f t="shared" si="12"/>
        <v>216.5</v>
      </c>
      <c r="N49" s="71">
        <f t="shared" si="1"/>
        <v>62.590344030066504</v>
      </c>
      <c r="O49" s="81">
        <v>0</v>
      </c>
      <c r="P49" s="6">
        <v>0</v>
      </c>
    </row>
    <row r="50" spans="1:16" ht="18" customHeight="1" outlineLevel="1">
      <c r="A50" s="73">
        <v>44</v>
      </c>
      <c r="B50" s="77" t="s">
        <v>118</v>
      </c>
      <c r="C50" s="78" t="s">
        <v>117</v>
      </c>
      <c r="D50" s="77"/>
      <c r="E50" s="79">
        <v>345.9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216.5</v>
      </c>
      <c r="N50" s="80">
        <f t="shared" si="1"/>
        <v>62.590344030066504</v>
      </c>
      <c r="O50" s="81">
        <v>0</v>
      </c>
      <c r="P50" s="6">
        <v>0</v>
      </c>
    </row>
    <row r="51" spans="1:16" ht="28.5">
      <c r="A51" s="73">
        <v>45</v>
      </c>
      <c r="B51" s="74" t="s">
        <v>120</v>
      </c>
      <c r="C51" s="75" t="s">
        <v>119</v>
      </c>
      <c r="D51" s="74"/>
      <c r="E51" s="76">
        <f>SUM(E52)</f>
        <v>386.1</v>
      </c>
      <c r="F51" s="76">
        <f t="shared" ref="F51:M51" si="13">SUM(F52)</f>
        <v>0</v>
      </c>
      <c r="G51" s="76">
        <f t="shared" si="13"/>
        <v>0</v>
      </c>
      <c r="H51" s="76">
        <f t="shared" si="13"/>
        <v>0</v>
      </c>
      <c r="I51" s="76">
        <f t="shared" si="13"/>
        <v>0</v>
      </c>
      <c r="J51" s="76">
        <f t="shared" si="13"/>
        <v>0</v>
      </c>
      <c r="K51" s="76">
        <f t="shared" si="13"/>
        <v>0</v>
      </c>
      <c r="L51" s="76">
        <f t="shared" si="13"/>
        <v>0</v>
      </c>
      <c r="M51" s="76">
        <f t="shared" si="13"/>
        <v>381.5</v>
      </c>
      <c r="N51" s="71">
        <f t="shared" si="1"/>
        <v>98.808598808598802</v>
      </c>
      <c r="O51" s="81">
        <v>0</v>
      </c>
      <c r="P51" s="6">
        <v>0</v>
      </c>
    </row>
    <row r="52" spans="1:16" ht="30" outlineLevel="1">
      <c r="A52" s="73">
        <v>46</v>
      </c>
      <c r="B52" s="77" t="s">
        <v>122</v>
      </c>
      <c r="C52" s="78" t="s">
        <v>121</v>
      </c>
      <c r="D52" s="77"/>
      <c r="E52" s="79">
        <v>386.1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381.5</v>
      </c>
      <c r="N52" s="80">
        <f t="shared" si="1"/>
        <v>98.808598808598802</v>
      </c>
      <c r="O52" s="81">
        <v>0</v>
      </c>
      <c r="P52" s="6">
        <v>0</v>
      </c>
    </row>
    <row r="53" spans="1:16" ht="15">
      <c r="A53" s="73">
        <v>47</v>
      </c>
      <c r="B53" s="99" t="s">
        <v>123</v>
      </c>
      <c r="C53" s="100"/>
      <c r="D53" s="101"/>
      <c r="E53" s="76">
        <f t="shared" ref="E53:M53" si="14">E7+E15+E17+E21+E27+E32+E35+E40+E42+E44+E47+E49+E51</f>
        <v>632010.79999999993</v>
      </c>
      <c r="F53" s="76">
        <f t="shared" si="14"/>
        <v>0</v>
      </c>
      <c r="G53" s="76">
        <f t="shared" si="14"/>
        <v>0</v>
      </c>
      <c r="H53" s="76">
        <f t="shared" si="14"/>
        <v>0</v>
      </c>
      <c r="I53" s="76">
        <f t="shared" si="14"/>
        <v>0</v>
      </c>
      <c r="J53" s="76">
        <f t="shared" si="14"/>
        <v>0</v>
      </c>
      <c r="K53" s="76">
        <f t="shared" si="14"/>
        <v>0</v>
      </c>
      <c r="L53" s="76">
        <f t="shared" si="14"/>
        <v>0</v>
      </c>
      <c r="M53" s="76">
        <f t="shared" si="14"/>
        <v>592975.70000000007</v>
      </c>
      <c r="N53" s="71">
        <f>M53/E53*100</f>
        <v>93.82366567153602</v>
      </c>
      <c r="O53" s="82">
        <v>0</v>
      </c>
      <c r="P53" s="7">
        <v>0</v>
      </c>
    </row>
    <row r="54" spans="1:16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1"/>
    </row>
    <row r="55" spans="1:16">
      <c r="A55" s="83"/>
      <c r="B55" s="83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8"/>
    </row>
    <row r="56" spans="1:16" ht="28.5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</row>
    <row r="57" spans="1:16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</row>
    <row r="58" spans="1:16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</row>
    <row r="59" spans="1:16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</row>
    <row r="60" spans="1:16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</row>
    <row r="61" spans="1:16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</row>
    <row r="62" spans="1:16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</row>
    <row r="63" spans="1:16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</row>
    <row r="64" spans="1:16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</row>
  </sheetData>
  <mergeCells count="6">
    <mergeCell ref="C55:O55"/>
    <mergeCell ref="C1:H1"/>
    <mergeCell ref="B53:D53"/>
    <mergeCell ref="C2:O2"/>
    <mergeCell ref="C3:O3"/>
    <mergeCell ref="C4:P4"/>
  </mergeCells>
  <phoneticPr fontId="0" type="noConversion"/>
  <pageMargins left="0.78740157480314965" right="0.39370078740157483" top="0.39370078740157483" bottom="0.39370078740157483" header="0.39370078740157483" footer="0.39370078740157483"/>
  <pageSetup paperSize="9" scale="96" fitToHeight="20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5"/>
  <sheetViews>
    <sheetView zoomScale="75" workbookViewId="0">
      <selection activeCell="J7" sqref="J7"/>
    </sheetView>
  </sheetViews>
  <sheetFormatPr defaultRowHeight="12.75"/>
  <cols>
    <col min="1" max="1" width="5.5703125" customWidth="1"/>
    <col min="2" max="2" width="51.7109375" customWidth="1"/>
    <col min="3" max="3" width="29.28515625" customWidth="1"/>
    <col min="4" max="4" width="14.85546875" customWidth="1"/>
    <col min="5" max="5" width="14.7109375" customWidth="1"/>
    <col min="6" max="6" width="11.5703125" customWidth="1"/>
  </cols>
  <sheetData>
    <row r="2" spans="1:6" ht="65.25" customHeight="1">
      <c r="A2" s="106" t="s">
        <v>281</v>
      </c>
      <c r="B2" s="107"/>
      <c r="C2" s="107"/>
      <c r="D2" s="107"/>
      <c r="E2" s="107"/>
      <c r="F2" s="107"/>
    </row>
    <row r="3" spans="1:6" ht="12.75" customHeight="1">
      <c r="A3" s="112" t="s">
        <v>131</v>
      </c>
      <c r="B3" s="112" t="s">
        <v>1</v>
      </c>
      <c r="C3" s="112" t="s">
        <v>0</v>
      </c>
      <c r="D3" s="112" t="s">
        <v>234</v>
      </c>
      <c r="E3" s="108" t="s">
        <v>276</v>
      </c>
      <c r="F3" s="110" t="s">
        <v>126</v>
      </c>
    </row>
    <row r="4" spans="1:6" ht="108" customHeight="1">
      <c r="A4" s="113"/>
      <c r="B4" s="113"/>
      <c r="C4" s="113"/>
      <c r="D4" s="113"/>
      <c r="E4" s="109"/>
      <c r="F4" s="111"/>
    </row>
    <row r="5" spans="1:6" ht="15.75">
      <c r="A5" s="25">
        <v>1</v>
      </c>
      <c r="B5" s="25">
        <v>2</v>
      </c>
      <c r="C5" s="25">
        <v>3</v>
      </c>
      <c r="D5" s="25">
        <v>4</v>
      </c>
      <c r="E5" s="91">
        <v>5</v>
      </c>
      <c r="F5" s="91">
        <v>6</v>
      </c>
    </row>
    <row r="6" spans="1:6" ht="31.5">
      <c r="A6" s="26">
        <v>1</v>
      </c>
      <c r="B6" s="27" t="s">
        <v>240</v>
      </c>
      <c r="C6" s="28" t="s">
        <v>133</v>
      </c>
      <c r="D6" s="68">
        <f>D7+D8</f>
        <v>0</v>
      </c>
      <c r="E6" s="68">
        <f>E7+E8</f>
        <v>8713.7000000000007</v>
      </c>
      <c r="F6" s="35">
        <v>0</v>
      </c>
    </row>
    <row r="7" spans="1:6" ht="69.75" customHeight="1">
      <c r="A7" s="26">
        <v>2</v>
      </c>
      <c r="B7" s="29" t="s">
        <v>215</v>
      </c>
      <c r="C7" s="30" t="s">
        <v>216</v>
      </c>
      <c r="D7" s="66">
        <v>13810.5</v>
      </c>
      <c r="E7" s="67">
        <v>11100</v>
      </c>
      <c r="F7" s="85">
        <f t="shared" ref="F7:F18" si="0">E7/D7%</f>
        <v>80.373628760725538</v>
      </c>
    </row>
    <row r="8" spans="1:6" ht="65.25" customHeight="1">
      <c r="A8" s="26">
        <v>3</v>
      </c>
      <c r="B8" s="29" t="s">
        <v>132</v>
      </c>
      <c r="C8" s="30" t="s">
        <v>217</v>
      </c>
      <c r="D8" s="66">
        <v>-13810.5</v>
      </c>
      <c r="E8" s="67">
        <v>-2386.3000000000002</v>
      </c>
      <c r="F8" s="85">
        <f t="shared" si="0"/>
        <v>17.278882010064809</v>
      </c>
    </row>
    <row r="9" spans="1:6" ht="31.5">
      <c r="A9" s="26">
        <v>4</v>
      </c>
      <c r="B9" s="27" t="s">
        <v>134</v>
      </c>
      <c r="C9" s="28" t="s">
        <v>135</v>
      </c>
      <c r="D9" s="68">
        <f>D10+D11</f>
        <v>91142.100000000093</v>
      </c>
      <c r="E9" s="65">
        <f>E10+E11</f>
        <v>76080.79999999993</v>
      </c>
      <c r="F9" s="88">
        <f t="shared" si="0"/>
        <v>83.474925418659268</v>
      </c>
    </row>
    <row r="10" spans="1:6" ht="32.25" customHeight="1">
      <c r="A10" s="26">
        <v>5</v>
      </c>
      <c r="B10" s="31" t="s">
        <v>136</v>
      </c>
      <c r="C10" s="30" t="s">
        <v>137</v>
      </c>
      <c r="D10" s="66">
        <v>-565989.69999999995</v>
      </c>
      <c r="E10" s="67">
        <v>-612310.9</v>
      </c>
      <c r="F10" s="85">
        <f t="shared" si="0"/>
        <v>108.18410653056054</v>
      </c>
    </row>
    <row r="11" spans="1:6" ht="31.5">
      <c r="A11" s="26">
        <v>6</v>
      </c>
      <c r="B11" s="31" t="s">
        <v>138</v>
      </c>
      <c r="C11" s="30" t="s">
        <v>139</v>
      </c>
      <c r="D11" s="66">
        <v>657131.80000000005</v>
      </c>
      <c r="E11" s="67">
        <v>688391.7</v>
      </c>
      <c r="F11" s="85">
        <f t="shared" si="0"/>
        <v>104.75702134640264</v>
      </c>
    </row>
    <row r="12" spans="1:6" ht="31.5">
      <c r="A12" s="26">
        <v>7</v>
      </c>
      <c r="B12" s="27" t="s">
        <v>140</v>
      </c>
      <c r="C12" s="28" t="s">
        <v>241</v>
      </c>
      <c r="D12" s="68">
        <f>D13+D15</f>
        <v>0</v>
      </c>
      <c r="E12" s="68">
        <f t="shared" ref="E12" si="1">E13+E15</f>
        <v>-2000</v>
      </c>
      <c r="F12" s="68">
        <v>0</v>
      </c>
    </row>
    <row r="13" spans="1:6" ht="35.25" customHeight="1">
      <c r="A13" s="26">
        <v>8</v>
      </c>
      <c r="B13" s="27" t="s">
        <v>243</v>
      </c>
      <c r="C13" s="28" t="s">
        <v>242</v>
      </c>
      <c r="D13" s="68">
        <f>D14</f>
        <v>-11310.5</v>
      </c>
      <c r="E13" s="68">
        <f>E14</f>
        <v>-2000</v>
      </c>
      <c r="F13" s="35">
        <v>14.1</v>
      </c>
    </row>
    <row r="14" spans="1:6" ht="117.75" customHeight="1">
      <c r="A14" s="26">
        <v>9</v>
      </c>
      <c r="B14" s="31" t="s">
        <v>218</v>
      </c>
      <c r="C14" s="30" t="s">
        <v>244</v>
      </c>
      <c r="D14" s="66">
        <v>-11310.5</v>
      </c>
      <c r="E14" s="67">
        <v>-2000</v>
      </c>
      <c r="F14" s="85">
        <f t="shared" si="0"/>
        <v>17.682684231466336</v>
      </c>
    </row>
    <row r="15" spans="1:6" ht="36" customHeight="1">
      <c r="A15" s="26">
        <v>10</v>
      </c>
      <c r="B15" s="27" t="s">
        <v>141</v>
      </c>
      <c r="C15" s="28" t="s">
        <v>245</v>
      </c>
      <c r="D15" s="68">
        <f>SUM(D16)</f>
        <v>11310.5</v>
      </c>
      <c r="E15" s="68">
        <f>SUM(E16)</f>
        <v>0</v>
      </c>
      <c r="F15" s="35">
        <v>0</v>
      </c>
    </row>
    <row r="16" spans="1:6" ht="31.5">
      <c r="A16" s="26">
        <v>11</v>
      </c>
      <c r="B16" s="31" t="s">
        <v>142</v>
      </c>
      <c r="C16" s="30" t="s">
        <v>246</v>
      </c>
      <c r="D16" s="66">
        <f>SUM(D17)</f>
        <v>11310.5</v>
      </c>
      <c r="E16" s="66">
        <f>SUM(E17)</f>
        <v>0</v>
      </c>
      <c r="F16" s="85">
        <v>0</v>
      </c>
    </row>
    <row r="17" spans="1:6" ht="47.25">
      <c r="A17" s="26">
        <v>12</v>
      </c>
      <c r="B17" s="31" t="s">
        <v>143</v>
      </c>
      <c r="C17" s="30" t="s">
        <v>247</v>
      </c>
      <c r="D17" s="66">
        <v>11310.5</v>
      </c>
      <c r="E17" s="67">
        <v>0</v>
      </c>
      <c r="F17" s="85">
        <v>0</v>
      </c>
    </row>
    <row r="18" spans="1:6" ht="35.25" customHeight="1">
      <c r="A18" s="32">
        <v>13</v>
      </c>
      <c r="B18" s="33" t="s">
        <v>144</v>
      </c>
      <c r="C18" s="34"/>
      <c r="D18" s="69">
        <f>D6+D12+D9</f>
        <v>91142.100000000093</v>
      </c>
      <c r="E18" s="69">
        <f>E6+E12+E9</f>
        <v>82794.499999999927</v>
      </c>
      <c r="F18" s="86">
        <f t="shared" si="0"/>
        <v>90.841115137790155</v>
      </c>
    </row>
    <row r="19" spans="1:6">
      <c r="D19" s="70"/>
      <c r="E19" s="70"/>
    </row>
    <row r="20" spans="1:6">
      <c r="D20" s="70"/>
      <c r="E20" s="70"/>
    </row>
    <row r="21" spans="1:6">
      <c r="D21" s="70"/>
      <c r="E21" s="70"/>
    </row>
    <row r="22" spans="1:6">
      <c r="D22" s="70"/>
      <c r="E22" s="70"/>
    </row>
    <row r="23" spans="1:6">
      <c r="D23" s="70"/>
      <c r="E23" s="70"/>
    </row>
    <row r="24" spans="1:6">
      <c r="D24" s="70"/>
      <c r="E24" s="70"/>
    </row>
    <row r="25" spans="1:6">
      <c r="D25" s="70"/>
      <c r="E25" s="70"/>
    </row>
    <row r="26" spans="1:6">
      <c r="D26" s="70"/>
      <c r="E26" s="70"/>
    </row>
    <row r="27" spans="1:6">
      <c r="D27" s="70"/>
      <c r="E27" s="70"/>
    </row>
    <row r="28" spans="1:6">
      <c r="D28" s="70"/>
      <c r="E28" s="70"/>
    </row>
    <row r="29" spans="1:6">
      <c r="D29" s="70"/>
      <c r="E29" s="70"/>
    </row>
    <row r="30" spans="1:6">
      <c r="D30" s="70"/>
      <c r="E30" s="70"/>
    </row>
    <row r="31" spans="1:6">
      <c r="D31" s="64"/>
      <c r="E31" s="64"/>
    </row>
    <row r="32" spans="1:6">
      <c r="D32" s="64"/>
      <c r="E32" s="64"/>
    </row>
    <row r="33" spans="4:5">
      <c r="D33" s="64"/>
      <c r="E33" s="64"/>
    </row>
    <row r="34" spans="4:5">
      <c r="D34" s="64"/>
      <c r="E34" s="64"/>
    </row>
    <row r="35" spans="4:5">
      <c r="D35" s="64"/>
      <c r="E35" s="64"/>
    </row>
    <row r="36" spans="4:5">
      <c r="D36" s="64"/>
      <c r="E36" s="64"/>
    </row>
    <row r="37" spans="4:5">
      <c r="D37" s="64"/>
      <c r="E37" s="64"/>
    </row>
    <row r="38" spans="4:5">
      <c r="D38" s="64"/>
      <c r="E38" s="64"/>
    </row>
    <row r="39" spans="4:5">
      <c r="D39" s="64"/>
      <c r="E39" s="64"/>
    </row>
    <row r="40" spans="4:5">
      <c r="D40" s="64"/>
      <c r="E40" s="64"/>
    </row>
    <row r="41" spans="4:5">
      <c r="D41" s="64"/>
      <c r="E41" s="64"/>
    </row>
    <row r="42" spans="4:5">
      <c r="D42" s="64"/>
      <c r="E42" s="64"/>
    </row>
    <row r="43" spans="4:5">
      <c r="D43" s="64"/>
      <c r="E43" s="64"/>
    </row>
    <row r="44" spans="4:5">
      <c r="D44" s="64"/>
      <c r="E44" s="64"/>
    </row>
    <row r="45" spans="4:5">
      <c r="D45" s="64"/>
      <c r="E45" s="64"/>
    </row>
    <row r="46" spans="4:5">
      <c r="D46" s="64"/>
      <c r="E46" s="64"/>
    </row>
    <row r="47" spans="4:5">
      <c r="D47" s="64"/>
      <c r="E47" s="64"/>
    </row>
    <row r="48" spans="4:5">
      <c r="D48" s="64"/>
      <c r="E48" s="64"/>
    </row>
    <row r="49" spans="4:5">
      <c r="D49" s="64"/>
      <c r="E49" s="64"/>
    </row>
    <row r="50" spans="4:5">
      <c r="D50" s="64"/>
      <c r="E50" s="64"/>
    </row>
    <row r="51" spans="4:5">
      <c r="D51" s="64"/>
      <c r="E51" s="64"/>
    </row>
    <row r="52" spans="4:5">
      <c r="D52" s="64"/>
      <c r="E52" s="64"/>
    </row>
    <row r="53" spans="4:5">
      <c r="D53" s="64"/>
      <c r="E53" s="64"/>
    </row>
    <row r="54" spans="4:5">
      <c r="D54" s="64"/>
      <c r="E54" s="64"/>
    </row>
    <row r="55" spans="4:5">
      <c r="D55" s="64"/>
      <c r="E55" s="64"/>
    </row>
    <row r="56" spans="4:5">
      <c r="D56" s="64"/>
      <c r="E56" s="64"/>
    </row>
    <row r="57" spans="4:5">
      <c r="D57" s="64"/>
      <c r="E57" s="64"/>
    </row>
    <row r="58" spans="4:5">
      <c r="D58" s="64"/>
      <c r="E58" s="64"/>
    </row>
    <row r="59" spans="4:5">
      <c r="D59" s="64"/>
      <c r="E59" s="64"/>
    </row>
    <row r="60" spans="4:5">
      <c r="D60" s="64"/>
      <c r="E60" s="64"/>
    </row>
    <row r="61" spans="4:5">
      <c r="D61" s="64"/>
      <c r="E61" s="64"/>
    </row>
    <row r="62" spans="4:5">
      <c r="D62" s="64"/>
      <c r="E62" s="64"/>
    </row>
    <row r="63" spans="4:5">
      <c r="D63" s="64"/>
      <c r="E63" s="64"/>
    </row>
    <row r="64" spans="4:5">
      <c r="D64" s="64"/>
      <c r="E64" s="64"/>
    </row>
    <row r="65" spans="4:5">
      <c r="D65" s="64"/>
      <c r="E65" s="64"/>
    </row>
    <row r="66" spans="4:5">
      <c r="D66" s="64"/>
      <c r="E66" s="64"/>
    </row>
    <row r="67" spans="4:5">
      <c r="D67" s="64"/>
      <c r="E67" s="64"/>
    </row>
    <row r="68" spans="4:5">
      <c r="D68" s="64"/>
      <c r="E68" s="64"/>
    </row>
    <row r="69" spans="4:5">
      <c r="D69" s="64"/>
      <c r="E69" s="64"/>
    </row>
    <row r="70" spans="4:5">
      <c r="D70" s="64"/>
      <c r="E70" s="64"/>
    </row>
    <row r="71" spans="4:5">
      <c r="D71" s="64"/>
      <c r="E71" s="64"/>
    </row>
    <row r="72" spans="4:5">
      <c r="D72" s="64"/>
      <c r="E72" s="64"/>
    </row>
    <row r="73" spans="4:5">
      <c r="D73" s="64"/>
      <c r="E73" s="64"/>
    </row>
    <row r="74" spans="4:5">
      <c r="D74" s="64"/>
      <c r="E74" s="64"/>
    </row>
    <row r="75" spans="4:5">
      <c r="D75" s="64"/>
      <c r="E75" s="64"/>
    </row>
    <row r="76" spans="4:5">
      <c r="D76" s="64"/>
      <c r="E76" s="64"/>
    </row>
    <row r="77" spans="4:5">
      <c r="D77" s="64"/>
      <c r="E77" s="64"/>
    </row>
    <row r="78" spans="4:5">
      <c r="D78" s="64"/>
      <c r="E78" s="64"/>
    </row>
    <row r="79" spans="4:5">
      <c r="D79" s="64"/>
      <c r="E79" s="64"/>
    </row>
    <row r="80" spans="4:5">
      <c r="D80" s="64"/>
      <c r="E80" s="64"/>
    </row>
    <row r="81" spans="4:5">
      <c r="D81" s="64"/>
      <c r="E81" s="64"/>
    </row>
    <row r="82" spans="4:5">
      <c r="D82" s="64"/>
      <c r="E82" s="64"/>
    </row>
    <row r="83" spans="4:5">
      <c r="D83" s="64"/>
      <c r="E83" s="64"/>
    </row>
    <row r="84" spans="4:5">
      <c r="D84" s="64"/>
      <c r="E84" s="64"/>
    </row>
    <row r="85" spans="4:5">
      <c r="D85" s="64"/>
      <c r="E85" s="64"/>
    </row>
    <row r="86" spans="4:5">
      <c r="D86" s="64"/>
      <c r="E86" s="64"/>
    </row>
    <row r="87" spans="4:5">
      <c r="D87" s="64"/>
      <c r="E87" s="64"/>
    </row>
    <row r="88" spans="4:5">
      <c r="D88" s="64"/>
      <c r="E88" s="64"/>
    </row>
    <row r="89" spans="4:5">
      <c r="D89" s="64"/>
      <c r="E89" s="64"/>
    </row>
    <row r="90" spans="4:5">
      <c r="D90" s="64"/>
      <c r="E90" s="64"/>
    </row>
    <row r="91" spans="4:5">
      <c r="D91" s="64"/>
      <c r="E91" s="64"/>
    </row>
    <row r="92" spans="4:5">
      <c r="D92" s="64"/>
      <c r="E92" s="64"/>
    </row>
    <row r="93" spans="4:5">
      <c r="D93" s="64"/>
      <c r="E93" s="64"/>
    </row>
    <row r="94" spans="4:5">
      <c r="D94" s="64"/>
      <c r="E94" s="64"/>
    </row>
    <row r="95" spans="4:5">
      <c r="D95" s="64"/>
      <c r="E95" s="64"/>
    </row>
  </sheetData>
  <mergeCells count="7">
    <mergeCell ref="A2:F2"/>
    <mergeCell ref="E3:E4"/>
    <mergeCell ref="F3:F4"/>
    <mergeCell ref="A3:A4"/>
    <mergeCell ref="B3:B4"/>
    <mergeCell ref="C3:C4"/>
    <mergeCell ref="D3:D4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0"/>
  <sheetViews>
    <sheetView workbookViewId="0">
      <selection activeCell="B17" sqref="B17"/>
    </sheetView>
  </sheetViews>
  <sheetFormatPr defaultRowHeight="12.75"/>
  <cols>
    <col min="1" max="1" width="51.140625" customWidth="1"/>
    <col min="2" max="2" width="35.42578125" customWidth="1"/>
  </cols>
  <sheetData>
    <row r="2" spans="1:8" ht="56.25" customHeight="1">
      <c r="A2" s="114" t="s">
        <v>277</v>
      </c>
      <c r="B2" s="97"/>
      <c r="C2" s="13"/>
      <c r="D2" s="13"/>
      <c r="E2" s="13"/>
      <c r="F2" s="13"/>
      <c r="G2" s="13"/>
      <c r="H2" s="13"/>
    </row>
    <row r="3" spans="1:8" ht="15.75">
      <c r="A3" s="11"/>
      <c r="B3" s="11"/>
    </row>
    <row r="4" spans="1:8" ht="45.75" customHeight="1">
      <c r="A4" s="9" t="s">
        <v>35</v>
      </c>
      <c r="B4" s="10" t="s">
        <v>130</v>
      </c>
      <c r="E4" s="61"/>
    </row>
    <row r="5" spans="1:8" ht="18" customHeight="1">
      <c r="A5" s="12" t="s">
        <v>124</v>
      </c>
      <c r="B5" s="96">
        <v>1836</v>
      </c>
    </row>
    <row r="21" ht="91.5" customHeight="1"/>
    <row r="22" ht="103.5" customHeight="1"/>
    <row r="28" ht="27" customHeight="1"/>
    <row r="31" ht="29.25" customHeight="1"/>
    <row r="34" ht="68.25" customHeight="1"/>
    <row r="36" ht="51.75" customHeight="1"/>
    <row r="46" ht="28.5" customHeight="1"/>
    <row r="50" ht="27.75" customHeight="1"/>
    <row r="52" ht="52.5" customHeight="1"/>
    <row r="60" ht="28.5" customHeight="1"/>
  </sheetData>
  <mergeCells count="1">
    <mergeCell ref="A2:B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доходы</vt:lpstr>
      <vt:lpstr>расходы</vt:lpstr>
      <vt:lpstr>источники</vt:lpstr>
      <vt:lpstr>кредиторка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2016-01-20T10:55:06Z</cp:lastPrinted>
  <dcterms:created xsi:type="dcterms:W3CDTF">2012-04-02T11:15:40Z</dcterms:created>
  <dcterms:modified xsi:type="dcterms:W3CDTF">2016-01-20T10:57:06Z</dcterms:modified>
</cp:coreProperties>
</file>