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3"/>
  </bookViews>
  <sheets>
    <sheet name="доходы" sheetId="1" r:id="rId1"/>
    <sheet name="расходы" sheetId="2" r:id="rId2"/>
    <sheet name="источники" sheetId="3" r:id="rId3"/>
    <sheet name="кредиторка" sheetId="4" r:id="rId4"/>
  </sheets>
  <definedNames>
    <definedName name="_xlnm.Print_Titles" localSheetId="1">'расходы'!$5:$5</definedName>
    <definedName name="_xlnm.Print_Area" localSheetId="1">'расходы'!$A$1:$N$58</definedName>
  </definedNames>
  <calcPr fullCalcOnLoad="1"/>
</workbook>
</file>

<file path=xl/sharedStrings.xml><?xml version="1.0" encoding="utf-8"?>
<sst xmlns="http://schemas.openxmlformats.org/spreadsheetml/2006/main" count="412" uniqueCount="342">
  <si>
    <t xml:space="preserve">Код классификации источников финансирования дефицита  бюджета </t>
  </si>
  <si>
    <t xml:space="preserve">Наименование источника финансирования дефицита  бюджета 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</si>
  <si>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</si>
  <si>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</si>
  <si>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</si>
  <si>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000 1 06 01000 00 0000 110</t>
  </si>
  <si>
    <t>Налог на имущество физических лиц</t>
  </si>
  <si>
    <t>000 1 06 06000 00 0000 110</t>
  </si>
  <si>
    <t>Земельный налог</t>
  </si>
  <si>
    <t>000 1 08 03000 01 0000 110</t>
  </si>
  <si>
    <t>Государственная пошлина по делам рассматриваемым в судах общей юрисдикции, мировыми судьями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</si>
  <si>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</si>
  <si>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</si>
  <si>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ОКАЗАНИЯ ПЛАТНЫХ УСЛУГ (РАБОТ)  И КОМПЕНСАЦИИ ЗАТРАТ ГОСУДАРСТВА</t>
  </si>
  <si>
    <t>Прочие субсидии бюджетам городских округов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</si>
  <si>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</si>
  <si>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</si>
  <si>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 xml:space="preserve">Субвенции бюджетам городских округов на предоставление гражданам субсидий на оплату жилого помещения и коммунальных услуг </t>
  </si>
  <si>
    <t>Субвенции бюджетам городских округов на выполнение передаваемых полномочий субъектов Российской Федерации</t>
  </si>
  <si>
    <t xml:space="preserve">Прочие субвенции бюджетам городских округов 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</si>
  <si>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</si>
  <si>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Наименование показателя</t>
  </si>
  <si>
    <t>#Н/Д</t>
  </si>
  <si>
    <t xml:space="preserve">    Общегосударственные вопросы</t>
  </si>
  <si>
    <t>0100</t>
  </si>
  <si>
    <t>0102</t>
  </si>
  <si>
    <t>0103</t>
  </si>
  <si>
    <t>0104</t>
  </si>
  <si>
    <t>0106</t>
  </si>
  <si>
    <t xml:space="preserve">      Другие общегосударственные вопросы 
</t>
  </si>
  <si>
    <t>0113</t>
  </si>
  <si>
    <t xml:space="preserve">    Национальная оборона</t>
  </si>
  <si>
    <t>0200</t>
  </si>
  <si>
    <t xml:space="preserve">      Мобилизационная и вневойсковая подготовка</t>
  </si>
  <si>
    <t>0203</t>
  </si>
  <si>
    <t xml:space="preserve">    Национальная безопасность и правоохранительная деятельность</t>
  </si>
  <si>
    <t>0300</t>
  </si>
  <si>
    <t>0310</t>
  </si>
  <si>
    <t xml:space="preserve">      Другие вопросы в области национальной безопасности и правоохранительной деятельности</t>
  </si>
  <si>
    <t>0314</t>
  </si>
  <si>
    <t xml:space="preserve">    Национальная экономика</t>
  </si>
  <si>
    <t>0400</t>
  </si>
  <si>
    <t xml:space="preserve">      Транспорт</t>
  </si>
  <si>
    <t>0408</t>
  </si>
  <si>
    <t xml:space="preserve">      Дорожное хозяйство</t>
  </si>
  <si>
    <t>0409</t>
  </si>
  <si>
    <t xml:space="preserve">      Другие вопросы в области национальной экономики</t>
  </si>
  <si>
    <t>0412</t>
  </si>
  <si>
    <t xml:space="preserve">    Жилищно-коммунальное хозяйство</t>
  </si>
  <si>
    <t>0500</t>
  </si>
  <si>
    <t xml:space="preserve">      Жилищное хозяйство</t>
  </si>
  <si>
    <t>0501</t>
  </si>
  <si>
    <t xml:space="preserve">      Коммунальное хозяйство</t>
  </si>
  <si>
    <t>0502</t>
  </si>
  <si>
    <t xml:space="preserve">      Благоустройство</t>
  </si>
  <si>
    <t>0503</t>
  </si>
  <si>
    <t xml:space="preserve">      Другие вопросы в области жилищно-коммунального хозяйства</t>
  </si>
  <si>
    <t>0505</t>
  </si>
  <si>
    <t xml:space="preserve">    Охрана окружающей среды</t>
  </si>
  <si>
    <t>0600</t>
  </si>
  <si>
    <t xml:space="preserve">      Охрана объектов растительного и животного мира и среды их обитания</t>
  </si>
  <si>
    <t>0603</t>
  </si>
  <si>
    <t xml:space="preserve">    Образование</t>
  </si>
  <si>
    <t>0700</t>
  </si>
  <si>
    <t xml:space="preserve">      Дошкольное образование</t>
  </si>
  <si>
    <t>0701</t>
  </si>
  <si>
    <t xml:space="preserve">      Общее образование</t>
  </si>
  <si>
    <t>0702</t>
  </si>
  <si>
    <t>0707</t>
  </si>
  <si>
    <t xml:space="preserve">      Другие вопросы в области образования</t>
  </si>
  <si>
    <t>0709</t>
  </si>
  <si>
    <t xml:space="preserve">    Культура, кинематография</t>
  </si>
  <si>
    <t>0800</t>
  </si>
  <si>
    <t xml:space="preserve">      Культура</t>
  </si>
  <si>
    <t>0801</t>
  </si>
  <si>
    <t xml:space="preserve">    Здравоохранение</t>
  </si>
  <si>
    <t>0900</t>
  </si>
  <si>
    <t xml:space="preserve">      Другие вопросы в области здравоохранения</t>
  </si>
  <si>
    <t>0909</t>
  </si>
  <si>
    <t xml:space="preserve">    Социальная политика</t>
  </si>
  <si>
    <t>1000</t>
  </si>
  <si>
    <t xml:space="preserve">      Социальное обеспечение населения</t>
  </si>
  <si>
    <t>1003</t>
  </si>
  <si>
    <t xml:space="preserve">      Другие вопросы в области социальной политики</t>
  </si>
  <si>
    <t>1006</t>
  </si>
  <si>
    <t xml:space="preserve">    Физическая культура и спорт</t>
  </si>
  <si>
    <t>1100</t>
  </si>
  <si>
    <t xml:space="preserve">      Массовый спорт</t>
  </si>
  <si>
    <t>1102</t>
  </si>
  <si>
    <t xml:space="preserve">    Средства массовой информации</t>
  </si>
  <si>
    <t>1200</t>
  </si>
  <si>
    <t xml:space="preserve">      Периодическая печать и издательства</t>
  </si>
  <si>
    <t>1202</t>
  </si>
  <si>
    <t xml:space="preserve">    Обслуживание государственного и муниципального долга</t>
  </si>
  <si>
    <t>1300</t>
  </si>
  <si>
    <t xml:space="preserve">      Обслуживание государственного внутреннего  и муниципального долга</t>
  </si>
  <si>
    <t>1301</t>
  </si>
  <si>
    <t>Всего расходов:</t>
  </si>
  <si>
    <t xml:space="preserve">Объем просроченной кредиторской задолженности </t>
  </si>
  <si>
    <t>Но-
мер 
стро-
ки</t>
  </si>
  <si>
    <t>Процент испол-
нения</t>
  </si>
  <si>
    <t>Код 
раз-
дела, 
под-
раз-
дела</t>
  </si>
  <si>
    <t>Наименование раздела, подраздела расходов</t>
  </si>
  <si>
    <t>1</t>
  </si>
  <si>
    <t>Сумма, 
в тысячах 
рублей</t>
  </si>
  <si>
    <t>Но-мер стро-ки</t>
  </si>
  <si>
    <t xml:space="preserve">Погашение  бюджетами городских округов кредитов от других бюджетов бюджетной системы Российской Федерации в валюте Российской Федерации </t>
  </si>
  <si>
    <t>Изменение остатков средств на счетах по учету средств бюджета</t>
  </si>
  <si>
    <t xml:space="preserve">Увеличение прочих остатков денежных средств бюджетов городских округов </t>
  </si>
  <si>
    <t>Уменьшение прочих остатков денежных средств бюджетов городских округов</t>
  </si>
  <si>
    <t>Код классификации 
доходов бюджета</t>
  </si>
  <si>
    <t>ПРОЧИЕ НЕНАЛОГОВЫЕ ДОХОДЫ</t>
  </si>
  <si>
    <t>000 1 17 00000 00 0000 000</t>
  </si>
  <si>
    <t>000 1 01 02000 01 0000 110</t>
  </si>
  <si>
    <t>000 1 05 00000 00 0000 000</t>
  </si>
  <si>
    <t>000 1 06 00000 00 0000 000</t>
  </si>
  <si>
    <t>000 1 12 01000 01 0000 120</t>
  </si>
  <si>
    <t>Наименование доходов бюджета</t>
  </si>
  <si>
    <t>3</t>
  </si>
  <si>
    <t/>
  </si>
  <si>
    <t>2</t>
  </si>
  <si>
    <t>ИТОГО ДОХОДОВ</t>
  </si>
  <si>
    <t>НАЛОГИ НА СОВОКУПНЫЙ ДОХОД</t>
  </si>
  <si>
    <t>НАЛОГИ НА ИМУЩЕСТВО</t>
  </si>
  <si>
    <t>НАЛОГИ НА ПРИБЫЛЬ, ДОХОДЫ</t>
  </si>
  <si>
    <t>000 1 01 00000 00 0000 000</t>
  </si>
  <si>
    <t>ГОСУДАРСТВЕННАЯ ПОШЛИНА</t>
  </si>
  <si>
    <t>000 1 08 00000 00 0000 000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</si>
  <si>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</si>
  <si>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</si>
  <si>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</si>
  <si>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</si>
  <si>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</si>
  <si>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</si>
  <si>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</si>
  <si>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</si>
  <si>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</si>
  <si>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Налог на доходы физических лиц</t>
  </si>
  <si>
    <t>НАЛОГОВЫЕ И НЕНАЛОГОВЫЕ ДОХОДЫ</t>
  </si>
  <si>
    <t>000 1 00 00000 00 0000 000</t>
  </si>
  <si>
    <t>Единый сельскохозяйственный налог</t>
  </si>
  <si>
    <t>БЕЗВОЗМЕЗДНЫЕ ПОСТУПЛЕНИЯ</t>
  </si>
  <si>
    <t>000 2 00 00000 00 0000 000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</si>
  <si>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</si>
  <si>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</si>
  <si>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Плата за негативное воздействие на окружающую среду</t>
  </si>
  <si>
    <t>000 2 02 00000 00 0000 000</t>
  </si>
  <si>
    <t>000 1 17 01000 00 0000 180</t>
  </si>
  <si>
    <t>Невыясненные поступления</t>
  </si>
  <si>
    <t>Доходы от оказания плантых услуг (работ)</t>
  </si>
  <si>
    <t>Информация об исполнении бюджета городского округа Верхотурский 
по доходам на 01.04.2012 года</t>
  </si>
  <si>
    <t>121681,4</t>
  </si>
  <si>
    <t>37680</t>
  </si>
  <si>
    <t>89521,4</t>
  </si>
  <si>
    <t>000 1 13 01000 00 0000 130</t>
  </si>
  <si>
    <t>000 1 03 00000 00 0000 000</t>
  </si>
  <si>
    <t>НАЛОГИ НА ТОВАРЫ (РАБОТЫ,УСЛУГИ),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</si>
  <si>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</si>
  <si>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</si>
  <si>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Доходы от сдачи в аренду имущества, составляющего  государственную (муниципальную) казну (за исключением земельных участков)</t>
  </si>
  <si>
    <t>Получение кредитов от  других бюджетов бюджетной системы Российской Федерации бюджетами городских округов в валюте Российской Федерации</t>
  </si>
  <si>
    <t>000 1 05 04000 02 0000 110</t>
  </si>
  <si>
    <t>Налог, взимаемый в связи с применением патентной системы налогообложения</t>
  </si>
  <si>
    <t xml:space="preserve">Бюджетные кредиты  от других бюджетов бюджетной системы Российской Федерации </t>
  </si>
  <si>
    <t xml:space="preserve">0111 </t>
  </si>
  <si>
    <t xml:space="preserve">       Резервный фонд</t>
  </si>
  <si>
    <t>0405</t>
  </si>
  <si>
    <t xml:space="preserve">      Сельское хозяйство и рыболовство</t>
  </si>
  <si>
    <t>000 1 17 05000 00 0000 180</t>
  </si>
  <si>
    <t>Прочие неналоговые доходы</t>
  </si>
  <si>
    <t>000 1 05 01000 00 0000 110</t>
  </si>
  <si>
    <t>Налог, взимаемый в связи с применением упрощенной системы налогообложения</t>
  </si>
  <si>
    <t>000 1 11 05070 00 0000 120</t>
  </si>
  <si>
    <t xml:space="preserve">      Функционирование высшего должностного лица субъекта Российской Федерации и муниципального образования</t>
  </si>
  <si>
    <t xml:space="preserve">    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</si>
  <si>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</si>
  <si>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     Обеспечение пожарной безопасности</t>
  </si>
  <si>
    <t xml:space="preserve">Субвенции бюджетам бюджетной системы Российской Федерации </t>
  </si>
  <si>
    <t>000 2 19 60010 04 0000 151</t>
  </si>
  <si>
    <t>0703</t>
  </si>
  <si>
    <t>000 01 03 00 00 00 0000 000</t>
  </si>
  <si>
    <t>000 01 03 01 00 04 0000 710</t>
  </si>
  <si>
    <t>000 01 03 01 00 04 0000 810</t>
  </si>
  <si>
    <t>000 01 05 00 00 00 0000 000</t>
  </si>
  <si>
    <t>000 01 05 02 01 04 0000 510</t>
  </si>
  <si>
    <t>000 01 05 02 01 04 0000 610</t>
  </si>
  <si>
    <t xml:space="preserve">      Дополнительное образование детей</t>
  </si>
  <si>
    <t xml:space="preserve">      Молодежная политика 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</si>
  <si>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</si>
  <si>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</si>
  <si>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</si>
  <si>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</si>
  <si>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</si>
  <si>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</si>
  <si>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</si>
  <si>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</si>
  <si>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</si>
  <si>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</si>
  <si>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</si>
  <si>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</si>
  <si>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</si>
  <si>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</si>
  <si>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</si>
  <si>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</si>
  <si>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</si>
  <si>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</si>
  <si>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</si>
  <si>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</si>
  <si>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</si>
  <si>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</si>
  <si>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</si>
  <si>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</si>
  <si>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</si>
  <si>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</si>
  <si>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</si>
  <si>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</si>
  <si>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</si>
  <si>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</si>
  <si>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</si>
  <si>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</si>
  <si>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</si>
  <si>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</si>
  <si>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</si>
  <si>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</si>
  <si>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</si>
  <si>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</si>
  <si>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</si>
  <si>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</si>
  <si>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</si>
  <si>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</si>
  <si>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</si>
  <si>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</si>
  <si>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</si>
  <si>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</si>
  <si>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</si>
  <si>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</si>
  <si>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</si>
  <si>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000 1 14 06010 00 0000 430</t>
  </si>
  <si>
    <t>Доходы от продажи земельных участков, государственная собственность, на которые не разграничена</t>
  </si>
  <si>
    <t>0105</t>
  </si>
  <si>
    <t xml:space="preserve">      Судебная система</t>
  </si>
  <si>
    <t>53</t>
  </si>
  <si>
    <t>54</t>
  </si>
  <si>
    <t>000 1 13 02000 00 0000 130</t>
  </si>
  <si>
    <t>Доходы от компенсации затрат государства</t>
  </si>
  <si>
    <t>000 2 02 10000 00 0000 150</t>
  </si>
  <si>
    <t>000 2 02 15001 04 0000 150</t>
  </si>
  <si>
    <t>000 2 02 20000 00 0000 150</t>
  </si>
  <si>
    <t>000 2 02 29999 04 0000 150</t>
  </si>
  <si>
    <t>000 2 02 30000 00 0000 150</t>
  </si>
  <si>
    <t>000 1 16 07000 00 0000 140</t>
  </si>
  <si>
    <t>Административные штрафы, установленные Кодексом Российской Федерации об административных правонарушениях</t>
  </si>
  <si>
    <t>000 1 16 10000 00 0000 140</t>
  </si>
  <si>
    <t>Платежи в целях возмещения причиненного ущерба (убытков)</t>
  </si>
  <si>
    <t>000 2 02 15002 04 0000 150</t>
  </si>
  <si>
    <t>000 2 02 30022 04 0000 150</t>
  </si>
  <si>
    <t>000 2 02 30024 04 0000 150</t>
  </si>
  <si>
    <t>000 2 02 35118 04 0000 150</t>
  </si>
  <si>
    <t>000 2 02 35120 04 0000 150</t>
  </si>
  <si>
    <t>000 2 02 35250 04 0000 150</t>
  </si>
  <si>
    <t>000 2 02 39999 04 0000 150</t>
  </si>
  <si>
    <t xml:space="preserve">      Обеспечение деятельности финансовых, налоговых и таможенных органов и органов финансового (финансово-бюджетного) надзора</t>
  </si>
  <si>
    <t>0406</t>
  </si>
  <si>
    <t xml:space="preserve">      Водное хозяйство</t>
  </si>
  <si>
    <t>0605</t>
  </si>
  <si>
    <t xml:space="preserve">      Другие вопросы в области охраны окружающей среды</t>
  </si>
  <si>
    <t>000 2 02 25555 04 0000 150</t>
  </si>
  <si>
    <t>55</t>
  </si>
  <si>
    <t>56</t>
  </si>
  <si>
    <t>57</t>
  </si>
  <si>
    <t>58</t>
  </si>
  <si>
    <t>000 2 02 40000 00 0000 150</t>
  </si>
  <si>
    <t>Иные межбюджетные трансферты</t>
  </si>
  <si>
    <t>000 2 02 49999 04 0000 150</t>
  </si>
  <si>
    <t>000 1 16 01000 01 0000 140</t>
  </si>
  <si>
    <t>Штрафы, неустойки, пени, уплаченные в соответствии с законом или договором в сучае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</si>
  <si>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000 1 16 11000 01 0000 140</t>
  </si>
  <si>
    <t>Платежи, уплачиваемые в целях возмещения вреда</t>
  </si>
  <si>
    <t>Дотации бюджетам бюджетной системы Российской Федерации</t>
  </si>
  <si>
    <t>Дотации бюджетам городских округов на выравнивание бюджетной обеспеченности из бюджета субъекта Российской Федерации</t>
  </si>
  <si>
    <t>Дотации бюджетам городских округов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</si>
  <si>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</si>
  <si>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</si>
  <si>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городских округов на осуществление полномочий по составлению (изменнеию) списков кандидатов в присяжные заседатели федеральных судов общей юрисдикции в Российской Федерации</t>
  </si>
  <si>
    <t>000 1 11 09040 00 0000 120</t>
  </si>
  <si>
    <t>000 1 11 09080 00 0000 120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</si>
  <si>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</si>
  <si>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Плата, поступившая в рамках договора за предоставление права на размещение и эксплуатацию нестационарного торгового объектв, установку и эксплуатацю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</si>
  <si>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000 2 02 25519 04 0000 150</t>
  </si>
  <si>
    <t>Субсидии бюджетам городских округов на поддержку отрасли культуры</t>
  </si>
  <si>
    <t>000 2 02 35462 04 0000 150</t>
  </si>
  <si>
    <t>Субвенция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</si>
  <si>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БЕЗВОЗМЕЗДНЫЕ ПОСТУПЛЕНИЯ ОТ ДРУГИХ БЮДЖЕТОВ БЮДЖЕТНОЙ СИСТЕМЫ РОССИЙСКОЙ ФЕДЕРАЦИИ</t>
  </si>
  <si>
    <t>59</t>
  </si>
  <si>
    <t>1004</t>
  </si>
  <si>
    <t xml:space="preserve">      Охрана семьи и детства</t>
  </si>
  <si>
    <t>000 2 02 20077 04 0000 150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</si>
  <si>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</si>
  <si>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Итого источники внутреннего финансирования дефицита бюджета </t>
  </si>
  <si>
    <t>0410</t>
  </si>
  <si>
    <t xml:space="preserve">      Связь и информатика</t>
  </si>
  <si>
    <t>Прочие межбюджетные трансферты, передаваемые бюджетам городских округов</t>
  </si>
  <si>
    <t>000 1 11 05030 00 0000 120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</si>
  <si>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</si>
  <si>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Объем 
средств
по Решению Думы
о бюджете 
на 2023 год, 
в тысячах 
рублей</t>
  </si>
  <si>
    <t>Объем 
средств
по Решению
о бюджете 
на 2023 год, 
в тысячах 
рублей</t>
  </si>
  <si>
    <t>1103</t>
  </si>
  <si>
    <t xml:space="preserve">      Спорт высших достижений</t>
  </si>
  <si>
    <t>000 2 02 45179 04 0000 150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</si>
  <si>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</si>
  <si>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000 1 14 06310 00 0000 430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</si>
  <si>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госудасрственная собственность на которые не разграничена</t>
  </si>
  <si>
    <t>000 1 16 09000 00 0000 140</t>
  </si>
  <si>
    <t>Денежные средства, изымаемые в собственнсть Российской Федерации, субъекта российской Федерации, муниципального образования в соответствии с решениями судов (за исключением обвинительных приговоров судов)</t>
  </si>
  <si>
    <t>60</t>
  </si>
  <si>
    <t>61</t>
  </si>
  <si>
    <t>62</t>
  </si>
  <si>
    <t>000 2 02 25497 04 0000 150</t>
  </si>
  <si>
    <t>субсидии бюджетам городских округов на реализацию мероприятий по обеспечению жильем молодых семей</t>
  </si>
  <si>
    <t>000 2 02 45303 04 0000 150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</si>
  <si>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</si>
  <si>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63</t>
  </si>
  <si>
    <t>64</t>
  </si>
  <si>
    <t>000 2 02 2599 04 0000 150</t>
  </si>
  <si>
    <t>Субсидии бюджетам городских округов на подготовку проектов межевания земельных участков и на проведение кадастровых работ</t>
  </si>
  <si>
    <t>65</t>
  </si>
  <si>
    <t>0804</t>
  </si>
  <si>
    <t xml:space="preserve">      Другие вопросы в области культуры, кинематографии</t>
  </si>
  <si>
    <t>000 1 17 15020 00 0000 150</t>
  </si>
  <si>
    <t>Инициативные платежи</t>
  </si>
  <si>
    <t>1101</t>
  </si>
  <si>
    <t xml:space="preserve">      Физическая культура</t>
  </si>
  <si>
    <t>66</t>
  </si>
  <si>
    <t>Информация  об объеме просроченной кредиторской задолженности по городскому округу Верхотурский 
 (бюджетная деятельность) на 01.09.2023 года</t>
  </si>
  <si>
    <t>Информация об исполнении бюджета городского округа Верхотурский 
по источникам финансирования дефицита бюджета на 01.09.2023 года</t>
  </si>
  <si>
    <t>Исполнение 
на 01.09.2023, 
в тысячах 
рублей</t>
  </si>
  <si>
    <t>000 2 02 16549 04 0000 150</t>
  </si>
  <si>
    <t xml:space="preserve">Дотации (гранты) бюджетам городских округов за достижение показателей деятельности органов местного самоуправления
</t>
  </si>
  <si>
    <t>67</t>
  </si>
  <si>
    <t>Информация об исполнении бюджета городского округа Верхотурский 
по доходам на 01.09.2023 года</t>
  </si>
  <si>
    <t>Исполнение 
на           01.09.2023, 
в тысячах 
рублей</t>
  </si>
  <si>
    <t>Информация об исполнении бюджета городского округа Верхотурский 
по расходам на 01.09.2023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</si>
</sst>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  <font>
      <b/>
      <sz val="10"/>
      <color rgb="FF000000"/>
      <name val="Arial CYR"/>
      <family val="0"/>
    </font>
    <font>
      <sz val="10"/>
      <color rgb="FF000000"/>
      <name val="Arial Cyr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172" fontId="38" fillId="16" borderId="1">
      <alignment horizontal="right" vertical="top" shrinkToFit="1"/>
      <protection/>
    </xf>
    <xf numFmtId="172" fontId="38" fillId="17" borderId="1">
      <alignment horizontal="right" vertical="top" shrinkToFit="1"/>
      <protection/>
    </xf>
    <xf numFmtId="172" fontId="38" fillId="16" borderId="1">
      <alignment horizontal="right" vertical="top" shrinkToFit="1"/>
      <protection/>
    </xf>
    <xf numFmtId="10" fontId="38" fillId="17" borderId="1">
      <alignment horizontal="right" vertical="top" shrinkToFit="1"/>
      <protection/>
    </xf>
    <xf numFmtId="10" fontId="38" fillId="16" borderId="1">
      <alignment horizontal="right" vertical="top" shrinkToFit="1"/>
      <protection/>
    </xf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5" fillId="7" borderId="2" applyNumberFormat="0" applyAlignment="0" applyProtection="0"/>
    <xf numFmtId="0" fontId="6" fillId="22" borderId="3" applyNumberFormat="0" applyAlignment="0" applyProtection="0"/>
    <xf numFmtId="0" fontId="7" fillId="22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7" applyNumberFormat="0" applyFill="0" applyAlignment="0" applyProtection="0"/>
    <xf numFmtId="0" fontId="12" fillId="23" borderId="8" applyNumberFormat="0" applyAlignment="0" applyProtection="0"/>
    <xf numFmtId="0" fontId="13" fillId="0" borderId="0" applyNumberFormat="0" applyFill="0" applyBorder="0" applyAlignment="0" applyProtection="0"/>
    <xf numFmtId="0" fontId="14" fillId="24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5" borderId="9" applyNumberFormat="0" applyFont="0" applyAlignment="0" applyProtection="0"/>
    <xf numFmtId="9" fontId="0" fillId="0" borderId="0" applyFont="0" applyFill="0" applyBorder="0" applyAlignment="0" applyProtection="0"/>
    <xf numFmtId="0" fontId="17" fillId="0" borderId="10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26" borderId="0" xfId="0" applyFill="1" applyAlignment="1">
      <alignment/>
    </xf>
    <xf numFmtId="0" fontId="2" fillId="26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/>
    </xf>
    <xf numFmtId="0" fontId="0" fillId="26" borderId="11" xfId="0" applyFill="1" applyBorder="1" applyAlignment="1">
      <alignment horizontal="center" vertical="center" wrapText="1"/>
    </xf>
    <xf numFmtId="4" fontId="3" fillId="6" borderId="11" xfId="0" applyNumberFormat="1" applyFont="1" applyFill="1" applyBorder="1" applyAlignment="1">
      <alignment horizontal="right" vertical="top" shrinkToFit="1"/>
    </xf>
    <xf numFmtId="10" fontId="3" fillId="6" borderId="11" xfId="0" applyNumberFormat="1" applyFont="1" applyFill="1" applyBorder="1" applyAlignment="1">
      <alignment horizontal="right" vertical="top" shrinkToFit="1"/>
    </xf>
    <xf numFmtId="10" fontId="3" fillId="24" borderId="12" xfId="0" applyNumberFormat="1" applyFont="1" applyFill="1" applyBorder="1" applyAlignment="1">
      <alignment horizontal="right" vertical="top" shrinkToFit="1"/>
    </xf>
    <xf numFmtId="0" fontId="0" fillId="26" borderId="0" xfId="0" applyFill="1" applyAlignment="1">
      <alignment horizontal="left" wrapText="1"/>
    </xf>
    <xf numFmtId="0" fontId="20" fillId="0" borderId="11" xfId="0" applyFont="1" applyFill="1" applyBorder="1" applyAlignment="1">
      <alignment horizontal="center" vertical="top" wrapText="1"/>
    </xf>
    <xf numFmtId="3" fontId="20" fillId="0" borderId="11" xfId="0" applyNumberFormat="1" applyFont="1" applyBorder="1" applyAlignment="1">
      <alignment horizontal="center" vertical="top" wrapText="1"/>
    </xf>
    <xf numFmtId="0" fontId="23" fillId="0" borderId="13" xfId="0" applyFont="1" applyFill="1" applyBorder="1" applyAlignment="1">
      <alignment horizontal="center" vertical="top" wrapText="1"/>
    </xf>
    <xf numFmtId="0" fontId="25" fillId="0" borderId="11" xfId="0" applyFont="1" applyFill="1" applyBorder="1" applyAlignment="1">
      <alignment horizontal="left" vertical="top" wrapText="1"/>
    </xf>
    <xf numFmtId="0" fontId="0" fillId="0" borderId="0" xfId="0" applyAlignment="1">
      <alignment/>
    </xf>
    <xf numFmtId="49" fontId="21" fillId="0" borderId="11" xfId="0" applyNumberFormat="1" applyFont="1" applyBorder="1" applyAlignment="1">
      <alignment horizontal="center" vertical="top" wrapText="1"/>
    </xf>
    <xf numFmtId="0" fontId="20" fillId="0" borderId="11" xfId="0" applyFont="1" applyFill="1" applyBorder="1" applyAlignment="1">
      <alignment horizontal="center" vertical="top" wrapText="1"/>
    </xf>
    <xf numFmtId="1" fontId="21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24" fillId="26" borderId="11" xfId="0" applyFont="1" applyFill="1" applyBorder="1" applyAlignment="1">
      <alignment horizontal="center" vertical="center" wrapText="1"/>
    </xf>
    <xf numFmtId="49" fontId="21" fillId="26" borderId="11" xfId="0" applyNumberFormat="1" applyFont="1" applyFill="1" applyBorder="1" applyAlignment="1">
      <alignment horizontal="center" vertical="top" shrinkToFit="1"/>
    </xf>
    <xf numFmtId="0" fontId="21" fillId="26" borderId="11" xfId="0" applyFont="1" applyFill="1" applyBorder="1" applyAlignment="1">
      <alignment vertical="top" wrapText="1"/>
    </xf>
    <xf numFmtId="49" fontId="24" fillId="26" borderId="11" xfId="0" applyNumberFormat="1" applyFont="1" applyFill="1" applyBorder="1" applyAlignment="1">
      <alignment horizontal="center" vertical="top" shrinkToFit="1"/>
    </xf>
    <xf numFmtId="0" fontId="24" fillId="26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horizontal="center"/>
    </xf>
    <xf numFmtId="0" fontId="27" fillId="0" borderId="11" xfId="0" applyFont="1" applyBorder="1" applyAlignment="1">
      <alignment horizontal="center" vertical="top"/>
    </xf>
    <xf numFmtId="0" fontId="28" fillId="0" borderId="11" xfId="0" applyFont="1" applyBorder="1" applyAlignment="1">
      <alignment horizontal="left" vertical="top" wrapText="1"/>
    </xf>
    <xf numFmtId="0" fontId="28" fillId="0" borderId="11" xfId="0" applyFont="1" applyBorder="1" applyAlignment="1">
      <alignment horizontal="center" wrapText="1"/>
    </xf>
    <xf numFmtId="0" fontId="27" fillId="27" borderId="11" xfId="0" applyFont="1" applyFill="1" applyBorder="1" applyAlignment="1">
      <alignment horizontal="left" vertical="top" wrapText="1"/>
    </xf>
    <xf numFmtId="0" fontId="27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center" vertical="top"/>
    </xf>
    <xf numFmtId="0" fontId="29" fillId="0" borderId="11" xfId="0" applyFont="1" applyBorder="1" applyAlignment="1">
      <alignment horizontal="left" vertical="top" wrapText="1"/>
    </xf>
    <xf numFmtId="0" fontId="30" fillId="0" borderId="11" xfId="0" applyFont="1" applyBorder="1" applyAlignment="1">
      <alignment horizontal="center" wrapText="1"/>
    </xf>
    <xf numFmtId="173" fontId="28" fillId="0" borderId="11" xfId="0" applyNumberFormat="1" applyFont="1" applyBorder="1" applyAlignment="1">
      <alignment/>
    </xf>
    <xf numFmtId="0" fontId="22" fillId="0" borderId="0" xfId="0" applyFont="1" applyFill="1" applyAlignment="1">
      <alignment/>
    </xf>
    <xf numFmtId="49" fontId="21" fillId="0" borderId="11" xfId="0" applyNumberFormat="1" applyFont="1" applyFill="1" applyBorder="1" applyAlignment="1">
      <alignment horizontal="center" vertical="top" wrapText="1"/>
    </xf>
    <xf numFmtId="0" fontId="21" fillId="0" borderId="11" xfId="0" applyNumberFormat="1" applyFont="1" applyFill="1" applyBorder="1" applyAlignment="1">
      <alignment horizontal="center" vertical="top" wrapText="1"/>
    </xf>
    <xf numFmtId="3" fontId="20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/>
    </xf>
    <xf numFmtId="49" fontId="22" fillId="0" borderId="11" xfId="0" applyNumberFormat="1" applyFont="1" applyBorder="1" applyAlignment="1">
      <alignment horizontal="center" vertical="top"/>
    </xf>
    <xf numFmtId="0" fontId="22" fillId="0" borderId="11" xfId="0" applyNumberFormat="1" applyFont="1" applyBorder="1" applyAlignment="1">
      <alignment horizontal="left" vertical="top" wrapText="1"/>
    </xf>
    <xf numFmtId="172" fontId="22" fillId="0" borderId="11" xfId="0" applyNumberFormat="1" applyFont="1" applyFill="1" applyBorder="1" applyAlignment="1">
      <alignment horizontal="right" wrapText="1"/>
    </xf>
    <xf numFmtId="173" fontId="22" fillId="0" borderId="11" xfId="0" applyNumberFormat="1" applyFont="1" applyFill="1" applyBorder="1" applyAlignment="1">
      <alignment horizontal="right"/>
    </xf>
    <xf numFmtId="172" fontId="22" fillId="0" borderId="11" xfId="0" applyNumberFormat="1" applyFont="1" applyFill="1" applyBorder="1" applyAlignment="1">
      <alignment/>
    </xf>
    <xf numFmtId="0" fontId="22" fillId="0" borderId="11" xfId="0" applyNumberFormat="1" applyFont="1" applyFill="1" applyBorder="1" applyAlignment="1">
      <alignment horizontal="left" vertical="top" wrapText="1"/>
    </xf>
    <xf numFmtId="49" fontId="22" fillId="0" borderId="11" xfId="0" applyNumberFormat="1" applyFont="1" applyBorder="1" applyAlignment="1">
      <alignment horizontal="left" vertical="top"/>
    </xf>
    <xf numFmtId="0" fontId="31" fillId="0" borderId="11" xfId="0" applyNumberFormat="1" applyFont="1" applyBorder="1" applyAlignment="1">
      <alignment horizontal="left" vertical="top" wrapText="1"/>
    </xf>
    <xf numFmtId="172" fontId="31" fillId="0" borderId="11" xfId="0" applyNumberFormat="1" applyFont="1" applyFill="1" applyBorder="1" applyAlignment="1">
      <alignment/>
    </xf>
    <xf numFmtId="49" fontId="21" fillId="0" borderId="11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3" fontId="20" fillId="0" borderId="11" xfId="0" applyNumberFormat="1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 wrapText="1"/>
    </xf>
    <xf numFmtId="1" fontId="20" fillId="0" borderId="1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wrapText="1"/>
    </xf>
    <xf numFmtId="0" fontId="20" fillId="0" borderId="0" xfId="0" applyFont="1" applyAlignment="1">
      <alignment wrapText="1"/>
    </xf>
    <xf numFmtId="4" fontId="0" fillId="0" borderId="0" xfId="0" applyNumberFormat="1" applyAlignment="1">
      <alignment/>
    </xf>
    <xf numFmtId="172" fontId="28" fillId="0" borderId="11" xfId="0" applyNumberFormat="1" applyFont="1" applyBorder="1" applyAlignment="1">
      <alignment horizontal="right" wrapText="1"/>
    </xf>
    <xf numFmtId="172" fontId="27" fillId="0" borderId="11" xfId="0" applyNumberFormat="1" applyFont="1" applyBorder="1" applyAlignment="1">
      <alignment horizontal="right" wrapText="1"/>
    </xf>
    <xf numFmtId="172" fontId="27" fillId="0" borderId="11" xfId="0" applyNumberFormat="1" applyFont="1" applyBorder="1" applyAlignment="1">
      <alignment/>
    </xf>
    <xf numFmtId="172" fontId="28" fillId="0" borderId="11" xfId="0" applyNumberFormat="1" applyFont="1" applyBorder="1" applyAlignment="1">
      <alignment horizontal="right" wrapText="1"/>
    </xf>
    <xf numFmtId="172" fontId="26" fillId="0" borderId="11" xfId="0" applyNumberFormat="1" applyFont="1" applyBorder="1" applyAlignment="1">
      <alignment horizontal="right" wrapText="1"/>
    </xf>
    <xf numFmtId="172" fontId="0" fillId="0" borderId="0" xfId="0" applyNumberFormat="1" applyAlignment="1">
      <alignment/>
    </xf>
    <xf numFmtId="4" fontId="3" fillId="28" borderId="11" xfId="0" applyNumberFormat="1" applyFont="1" applyFill="1" applyBorder="1" applyAlignment="1">
      <alignment horizontal="right" vertical="top" shrinkToFit="1"/>
    </xf>
    <xf numFmtId="49" fontId="21" fillId="0" borderId="11" xfId="0" applyNumberFormat="1" applyFont="1" applyFill="1" applyBorder="1" applyAlignment="1">
      <alignment horizontal="center" vertical="top" shrinkToFit="1"/>
    </xf>
    <xf numFmtId="0" fontId="21" fillId="0" borderId="11" xfId="0" applyFont="1" applyFill="1" applyBorder="1" applyAlignment="1">
      <alignment vertical="top" wrapText="1"/>
    </xf>
    <xf numFmtId="49" fontId="24" fillId="0" borderId="11" xfId="0" applyNumberFormat="1" applyFont="1" applyFill="1" applyBorder="1" applyAlignment="1">
      <alignment horizontal="center" vertical="top" shrinkToFit="1"/>
    </xf>
    <xf numFmtId="0" fontId="24" fillId="0" borderId="11" xfId="0" applyFont="1" applyFill="1" applyBorder="1" applyAlignment="1">
      <alignment vertical="top" wrapText="1"/>
    </xf>
    <xf numFmtId="4" fontId="3" fillId="0" borderId="11" xfId="0" applyNumberFormat="1" applyFont="1" applyFill="1" applyBorder="1" applyAlignment="1">
      <alignment horizontal="right" vertical="top" shrinkToFit="1"/>
    </xf>
    <xf numFmtId="4" fontId="3" fillId="0" borderId="12" xfId="0" applyNumberFormat="1" applyFont="1" applyFill="1" applyBorder="1" applyAlignment="1">
      <alignment horizontal="right" vertical="top" shrinkToFit="1"/>
    </xf>
    <xf numFmtId="0" fontId="0" fillId="0" borderId="0" xfId="0" applyFill="1" applyAlignment="1">
      <alignment/>
    </xf>
    <xf numFmtId="1" fontId="20" fillId="0" borderId="11" xfId="0" applyNumberFormat="1" applyFont="1" applyFill="1" applyBorder="1" applyAlignment="1">
      <alignment horizontal="center" vertical="top" wrapText="1"/>
    </xf>
    <xf numFmtId="173" fontId="27" fillId="0" borderId="11" xfId="0" applyNumberFormat="1" applyFont="1" applyBorder="1" applyAlignment="1">
      <alignment/>
    </xf>
    <xf numFmtId="172" fontId="28" fillId="0" borderId="11" xfId="0" applyNumberFormat="1" applyFont="1" applyBorder="1" applyAlignment="1">
      <alignment/>
    </xf>
    <xf numFmtId="172" fontId="22" fillId="29" borderId="11" xfId="0" applyNumberFormat="1" applyFont="1" applyFill="1" applyBorder="1" applyAlignment="1">
      <alignment horizontal="right" wrapText="1"/>
    </xf>
    <xf numFmtId="173" fontId="28" fillId="0" borderId="11" xfId="0" applyNumberFormat="1" applyFont="1" applyBorder="1" applyAlignment="1">
      <alignment/>
    </xf>
    <xf numFmtId="0" fontId="28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 vertical="center" wrapText="1"/>
    </xf>
    <xf numFmtId="0" fontId="21" fillId="26" borderId="11" xfId="0" applyFont="1" applyFill="1" applyBorder="1" applyAlignment="1">
      <alignment horizontal="center" vertical="center" wrapText="1"/>
    </xf>
    <xf numFmtId="1" fontId="21" fillId="0" borderId="11" xfId="0" applyNumberFormat="1" applyFont="1" applyFill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172" fontId="24" fillId="0" borderId="11" xfId="0" applyNumberFormat="1" applyFont="1" applyFill="1" applyBorder="1" applyAlignment="1">
      <alignment horizontal="right"/>
    </xf>
    <xf numFmtId="173" fontId="22" fillId="0" borderId="0" xfId="0" applyNumberFormat="1" applyFont="1" applyFill="1" applyBorder="1" applyAlignment="1">
      <alignment horizontal="right"/>
    </xf>
    <xf numFmtId="49" fontId="24" fillId="0" borderId="11" xfId="0" applyNumberFormat="1" applyFont="1" applyBorder="1" applyAlignment="1">
      <alignment horizontal="center" vertical="top"/>
    </xf>
    <xf numFmtId="0" fontId="24" fillId="0" borderId="11" xfId="0" applyFont="1" applyFill="1" applyBorder="1" applyAlignment="1">
      <alignment horizontal="left" vertical="top" wrapText="1"/>
    </xf>
    <xf numFmtId="172" fontId="38" fillId="29" borderId="1" xfId="35" applyNumberFormat="1" applyFill="1" applyProtection="1">
      <alignment horizontal="right" vertical="top" shrinkToFit="1"/>
      <protection/>
    </xf>
    <xf numFmtId="172" fontId="0" fillId="29" borderId="11" xfId="0" applyNumberFormat="1" applyFont="1" applyFill="1" applyBorder="1" applyAlignment="1">
      <alignment horizontal="right" vertical="top" shrinkToFit="1"/>
    </xf>
    <xf numFmtId="172" fontId="38" fillId="29" borderId="1" xfId="34" applyNumberFormat="1" applyFill="1" applyProtection="1">
      <alignment horizontal="right" vertical="top" shrinkToFit="1"/>
      <protection/>
    </xf>
    <xf numFmtId="10" fontId="39" fillId="29" borderId="1" xfId="37" applyNumberFormat="1" applyFont="1" applyFill="1" applyProtection="1">
      <alignment horizontal="right" vertical="top" shrinkToFit="1"/>
      <protection/>
    </xf>
    <xf numFmtId="10" fontId="40" fillId="29" borderId="1" xfId="37" applyNumberFormat="1" applyFont="1" applyFill="1" applyProtection="1">
      <alignment horizontal="right" vertical="top" shrinkToFit="1"/>
      <protection/>
    </xf>
    <xf numFmtId="49" fontId="31" fillId="0" borderId="11" xfId="0" applyNumberFormat="1" applyFont="1" applyBorder="1" applyAlignment="1">
      <alignment horizontal="center" vertical="top"/>
    </xf>
    <xf numFmtId="172" fontId="31" fillId="0" borderId="11" xfId="0" applyNumberFormat="1" applyFont="1" applyFill="1" applyBorder="1" applyAlignment="1">
      <alignment horizontal="right" wrapText="1"/>
    </xf>
    <xf numFmtId="173" fontId="31" fillId="0" borderId="11" xfId="0" applyNumberFormat="1" applyFont="1" applyFill="1" applyBorder="1" applyAlignment="1">
      <alignment horizontal="right"/>
    </xf>
    <xf numFmtId="172" fontId="32" fillId="0" borderId="11" xfId="0" applyNumberFormat="1" applyFont="1" applyFill="1" applyBorder="1" applyAlignment="1">
      <alignment horizontal="right" wrapText="1"/>
    </xf>
    <xf numFmtId="173" fontId="32" fillId="0" borderId="11" xfId="0" applyNumberFormat="1" applyFont="1" applyFill="1" applyBorder="1" applyAlignment="1">
      <alignment horizontal="right"/>
    </xf>
    <xf numFmtId="49" fontId="33" fillId="0" borderId="11" xfId="0" applyNumberFormat="1" applyFont="1" applyBorder="1" applyAlignment="1">
      <alignment horizontal="center" vertical="top"/>
    </xf>
    <xf numFmtId="0" fontId="33" fillId="0" borderId="11" xfId="0" applyNumberFormat="1" applyFont="1" applyBorder="1" applyAlignment="1">
      <alignment horizontal="left" vertical="top" wrapText="1"/>
    </xf>
    <xf numFmtId="172" fontId="32" fillId="0" borderId="11" xfId="0" applyNumberFormat="1" applyFont="1" applyFill="1" applyBorder="1" applyAlignment="1">
      <alignment/>
    </xf>
    <xf numFmtId="172" fontId="38" fillId="0" borderId="1" xfId="35" applyNumberFormat="1" applyFill="1" applyProtection="1">
      <alignment horizontal="right" vertical="top" shrinkToFit="1"/>
      <protection/>
    </xf>
    <xf numFmtId="0" fontId="24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center" wrapText="1"/>
    </xf>
    <xf numFmtId="172" fontId="26" fillId="0" borderId="0" xfId="0" applyNumberFormat="1" applyFont="1" applyBorder="1" applyAlignment="1">
      <alignment horizontal="right" wrapText="1"/>
    </xf>
    <xf numFmtId="172" fontId="28" fillId="0" borderId="0" xfId="0" applyNumberFormat="1" applyFont="1" applyBorder="1" applyAlignment="1">
      <alignment/>
    </xf>
    <xf numFmtId="172" fontId="39" fillId="29" borderId="1" xfId="33" applyNumberFormat="1" applyFont="1" applyFill="1" applyProtection="1">
      <alignment horizontal="right" vertical="top" shrinkToFit="1"/>
      <protection/>
    </xf>
    <xf numFmtId="172" fontId="39" fillId="0" borderId="1" xfId="33" applyNumberFormat="1" applyFont="1" applyFill="1" applyProtection="1">
      <alignment horizontal="right" vertical="top" shrinkToFit="1"/>
      <protection/>
    </xf>
    <xf numFmtId="172" fontId="0" fillId="0" borderId="11" xfId="0" applyNumberFormat="1" applyFont="1" applyFill="1" applyBorder="1" applyAlignment="1">
      <alignment horizontal="right" vertical="top" shrinkToFit="1"/>
    </xf>
    <xf numFmtId="172" fontId="39" fillId="0" borderId="1" xfId="35" applyNumberFormat="1" applyFont="1" applyFill="1" applyProtection="1">
      <alignment horizontal="right" vertical="top" shrinkToFit="1"/>
      <protection/>
    </xf>
    <xf numFmtId="3" fontId="20" fillId="0" borderId="11" xfId="0" applyNumberFormat="1" applyFont="1" applyFill="1" applyBorder="1" applyAlignment="1">
      <alignment horizontal="center" vertical="top" wrapText="1"/>
    </xf>
    <xf numFmtId="172" fontId="0" fillId="0" borderId="0" xfId="0" applyNumberFormat="1" applyFont="1" applyFill="1" applyBorder="1" applyAlignment="1">
      <alignment horizontal="right" vertical="top" shrinkToFit="1"/>
    </xf>
    <xf numFmtId="172" fontId="0" fillId="29" borderId="0" xfId="0" applyNumberFormat="1" applyFont="1" applyFill="1" applyBorder="1" applyAlignment="1">
      <alignment horizontal="right" vertical="top" shrinkToFit="1"/>
    </xf>
    <xf numFmtId="0" fontId="33" fillId="0" borderId="11" xfId="0" applyNumberFormat="1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center" vertical="top" wrapText="1"/>
    </xf>
    <xf numFmtId="49" fontId="24" fillId="0" borderId="11" xfId="0" applyNumberFormat="1" applyFont="1" applyFill="1" applyBorder="1" applyAlignment="1">
      <alignment horizontal="center" vertical="top" shrinkToFit="1"/>
    </xf>
    <xf numFmtId="172" fontId="41" fillId="0" borderId="1" xfId="35" applyNumberFormat="1" applyFont="1" applyFill="1" applyProtection="1">
      <alignment horizontal="right" vertical="top" shrinkToFit="1"/>
      <protection/>
    </xf>
    <xf numFmtId="0" fontId="20" fillId="0" borderId="0" xfId="0" applyFont="1" applyFill="1" applyBorder="1" applyAlignment="1">
      <alignment horizontal="center" vertical="top" wrapText="1"/>
    </xf>
    <xf numFmtId="3" fontId="20" fillId="0" borderId="0" xfId="0" applyNumberFormat="1" applyFont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172" fontId="24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0" fontId="23" fillId="0" borderId="0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left" wrapText="1"/>
    </xf>
    <xf numFmtId="0" fontId="21" fillId="0" borderId="15" xfId="0" applyFont="1" applyFill="1" applyBorder="1" applyAlignment="1">
      <alignment horizontal="left"/>
    </xf>
    <xf numFmtId="0" fontId="24" fillId="0" borderId="16" xfId="0" applyFont="1" applyFill="1" applyBorder="1" applyAlignment="1">
      <alignment horizontal="left"/>
    </xf>
    <xf numFmtId="0" fontId="24" fillId="0" borderId="17" xfId="0" applyFont="1" applyFill="1" applyBorder="1" applyAlignment="1">
      <alignment horizontal="left"/>
    </xf>
    <xf numFmtId="0" fontId="2" fillId="26" borderId="0" xfId="0" applyFont="1" applyFill="1" applyAlignment="1">
      <alignment horizontal="center" wrapText="1"/>
    </xf>
    <xf numFmtId="0" fontId="2" fillId="26" borderId="0" xfId="0" applyFont="1" applyFill="1" applyAlignment="1">
      <alignment horizontal="center"/>
    </xf>
    <xf numFmtId="0" fontId="0" fillId="26" borderId="13" xfId="0" applyFill="1" applyBorder="1" applyAlignment="1">
      <alignment horizontal="right"/>
    </xf>
    <xf numFmtId="0" fontId="20" fillId="26" borderId="13" xfId="0" applyFont="1" applyFill="1" applyBorder="1" applyAlignment="1">
      <alignment horizontal="right"/>
    </xf>
    <xf numFmtId="0" fontId="23" fillId="0" borderId="0" xfId="0" applyFont="1" applyFill="1" applyBorder="1" applyAlignment="1">
      <alignment horizontal="center" vertical="top" wrapText="1"/>
    </xf>
    <xf numFmtId="0" fontId="23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/>
    </xf>
    <xf numFmtId="0" fontId="28" fillId="0" borderId="14" xfId="0" applyFont="1" applyBorder="1" applyAlignment="1">
      <alignment vertical="top" wrapText="1"/>
    </xf>
    <xf numFmtId="0" fontId="28" fillId="0" borderId="18" xfId="0" applyFont="1" applyBorder="1" applyAlignment="1">
      <alignment vertical="top"/>
    </xf>
    <xf numFmtId="0" fontId="26" fillId="0" borderId="14" xfId="0" applyFont="1" applyBorder="1" applyAlignment="1">
      <alignment horizontal="center" vertical="top" wrapText="1"/>
    </xf>
    <xf numFmtId="0" fontId="26" fillId="0" borderId="18" xfId="0" applyFont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vertical="top" wrapText="1"/>
    </xf>
    <xf numFmtId="0" fontId="26" fillId="0" borderId="18" xfId="0" applyFont="1" applyFill="1" applyBorder="1" applyAlignment="1">
      <alignment horizontal="center" vertical="top" wrapText="1"/>
    </xf>
    <xf numFmtId="0" fontId="33" fillId="0" borderId="11" xfId="0" applyFont="1" applyFill="1" applyBorder="1" applyAlignment="1">
      <alignment vertical="top" wrapText="1"/>
    </xf>
    <xf numFmtId="0" fontId="33" fillId="0" borderId="11" xfId="0" applyFont="1" applyFill="1" applyBorder="1" applyAlignment="1">
      <alignment horizontal="left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25" xfId="33"/>
    <cellStyle name="st50" xfId="34"/>
    <cellStyle name="st51" xfId="35"/>
    <cellStyle name="xl56" xfId="36"/>
    <cellStyle name="xl65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72"/>
  <sheetViews>
    <sheetView zoomScale="120" zoomScaleNormal="120" zoomScaleSheetLayoutView="150" zoomScalePageLayoutView="0" workbookViewId="0" topLeftCell="A1">
      <selection activeCell="G4" sqref="G4"/>
    </sheetView>
  </sheetViews>
  <sheetFormatPr defaultColWidth="9.00390625" defaultRowHeight="12.75"/>
  <cols>
    <col min="1" max="1" width="6.125" style="0" customWidth="1"/>
    <col min="2" max="2" width="24.875" style="0" customWidth="1"/>
    <col min="3" max="3" width="42.875" style="0" customWidth="1"/>
    <col min="4" max="4" width="12.875" style="0" customWidth="1"/>
    <col min="5" max="5" width="13.375" style="0" customWidth="1"/>
    <col min="6" max="6" width="10.25390625" style="0" customWidth="1"/>
  </cols>
  <sheetData>
    <row r="2" spans="1:6" ht="39" customHeight="1">
      <c r="A2" s="120" t="s">
        <v>339</v>
      </c>
      <c r="B2" s="120"/>
      <c r="C2" s="120"/>
      <c r="D2" s="120"/>
      <c r="E2" s="120"/>
      <c r="F2" s="120"/>
    </row>
    <row r="3" spans="1:6" ht="12.75">
      <c r="A3" s="34"/>
      <c r="B3" s="34"/>
      <c r="C3" s="34"/>
      <c r="D3" s="34"/>
      <c r="E3" s="34"/>
      <c r="F3" s="34"/>
    </row>
    <row r="4" spans="1:6" ht="118.5" customHeight="1">
      <c r="A4" s="35" t="s">
        <v>99</v>
      </c>
      <c r="B4" s="35" t="s">
        <v>110</v>
      </c>
      <c r="C4" s="36" t="s">
        <v>117</v>
      </c>
      <c r="D4" s="37" t="s">
        <v>304</v>
      </c>
      <c r="E4" s="71" t="s">
        <v>340</v>
      </c>
      <c r="F4" s="9" t="s">
        <v>100</v>
      </c>
    </row>
    <row r="5" spans="1:6" ht="14.25">
      <c r="A5" s="48" t="s">
        <v>103</v>
      </c>
      <c r="B5" s="49" t="s">
        <v>120</v>
      </c>
      <c r="C5" s="50" t="s">
        <v>118</v>
      </c>
      <c r="D5" s="51">
        <v>4</v>
      </c>
      <c r="E5" s="52">
        <v>5</v>
      </c>
      <c r="F5" s="53">
        <v>6</v>
      </c>
    </row>
    <row r="6" spans="1:6" ht="12.75">
      <c r="A6" s="38" t="s">
        <v>103</v>
      </c>
      <c r="B6" s="90" t="s">
        <v>139</v>
      </c>
      <c r="C6" s="46" t="s">
        <v>138</v>
      </c>
      <c r="D6" s="91">
        <f>D7+D11+D16+D19+D21+D27+D29+D32+D35+D41+D9</f>
        <v>127997.7</v>
      </c>
      <c r="E6" s="91">
        <f>E7+E11+E16+E19+E21+E27+E29+E32+E35+E41+E9</f>
        <v>75791.2</v>
      </c>
      <c r="F6" s="92">
        <f>E6/D6*100</f>
        <v>59.21293898249734</v>
      </c>
    </row>
    <row r="7" spans="1:6" ht="12.75">
      <c r="A7" s="38" t="s">
        <v>120</v>
      </c>
      <c r="B7" s="39" t="s">
        <v>125</v>
      </c>
      <c r="C7" s="40" t="s">
        <v>124</v>
      </c>
      <c r="D7" s="41">
        <f>SUM(D8)</f>
        <v>37135</v>
      </c>
      <c r="E7" s="41">
        <f>SUM(E8)</f>
        <v>21005.5</v>
      </c>
      <c r="F7" s="42">
        <f aca="true" t="shared" si="0" ref="F7:F69">E7/D7*100</f>
        <v>56.56523495354786</v>
      </c>
    </row>
    <row r="8" spans="1:6" ht="12.75">
      <c r="A8" s="38" t="s">
        <v>118</v>
      </c>
      <c r="B8" s="39" t="s">
        <v>113</v>
      </c>
      <c r="C8" s="40" t="s">
        <v>137</v>
      </c>
      <c r="D8" s="41">
        <v>37135</v>
      </c>
      <c r="E8" s="41">
        <v>21005.5</v>
      </c>
      <c r="F8" s="42">
        <f t="shared" si="0"/>
        <v>56.56523495354786</v>
      </c>
    </row>
    <row r="9" spans="1:6" ht="38.25">
      <c r="A9" s="38" t="s">
        <v>188</v>
      </c>
      <c r="B9" s="39" t="s">
        <v>155</v>
      </c>
      <c r="C9" s="40" t="s">
        <v>156</v>
      </c>
      <c r="D9" s="41">
        <f>SUM(D10)</f>
        <v>40616</v>
      </c>
      <c r="E9" s="41">
        <f>SUM(E10)</f>
        <v>28315.7</v>
      </c>
      <c r="F9" s="42">
        <f t="shared" si="0"/>
        <v>69.71562930864684</v>
      </c>
    </row>
    <row r="10" spans="1:6" ht="38.25">
      <c r="A10" s="38" t="s">
        <v>189</v>
      </c>
      <c r="B10" s="39" t="s">
        <v>157</v>
      </c>
      <c r="C10" s="40" t="s">
        <v>158</v>
      </c>
      <c r="D10" s="41">
        <v>40616</v>
      </c>
      <c r="E10" s="41">
        <v>28315.7</v>
      </c>
      <c r="F10" s="42">
        <f t="shared" si="0"/>
        <v>69.71562930864684</v>
      </c>
    </row>
    <row r="11" spans="1:6" ht="12.75">
      <c r="A11" s="38" t="s">
        <v>190</v>
      </c>
      <c r="B11" s="39" t="s">
        <v>114</v>
      </c>
      <c r="C11" s="40" t="s">
        <v>122</v>
      </c>
      <c r="D11" s="41">
        <f>SUM(D12:D15)</f>
        <v>12107.8</v>
      </c>
      <c r="E11" s="41">
        <f>SUM(E12:E15)</f>
        <v>7303.599999999999</v>
      </c>
      <c r="F11" s="42">
        <f t="shared" si="0"/>
        <v>60.321445679644526</v>
      </c>
    </row>
    <row r="12" spans="1:6" ht="25.5">
      <c r="A12" s="38" t="s">
        <v>191</v>
      </c>
      <c r="B12" s="39" t="s">
        <v>170</v>
      </c>
      <c r="C12" s="40" t="s">
        <v>171</v>
      </c>
      <c r="D12" s="41">
        <v>9953.8</v>
      </c>
      <c r="E12" s="41">
        <v>7130.5</v>
      </c>
      <c r="F12" s="42">
        <f t="shared" si="0"/>
        <v>71.63595812654464</v>
      </c>
    </row>
    <row r="13" spans="1:6" ht="25.5">
      <c r="A13" s="38" t="s">
        <v>192</v>
      </c>
      <c r="B13" s="39" t="s">
        <v>2</v>
      </c>
      <c r="C13" s="40" t="s">
        <v>3</v>
      </c>
      <c r="D13" s="41">
        <v>0</v>
      </c>
      <c r="E13" s="41">
        <v>-21</v>
      </c>
      <c r="F13" s="42">
        <v>0</v>
      </c>
    </row>
    <row r="14" spans="1:6" ht="12.75">
      <c r="A14" s="38" t="s">
        <v>193</v>
      </c>
      <c r="B14" s="39" t="s">
        <v>4</v>
      </c>
      <c r="C14" s="40" t="s">
        <v>140</v>
      </c>
      <c r="D14" s="41">
        <v>204</v>
      </c>
      <c r="E14" s="41">
        <v>6.4</v>
      </c>
      <c r="F14" s="42">
        <f t="shared" si="0"/>
        <v>3.1372549019607843</v>
      </c>
    </row>
    <row r="15" spans="1:7" ht="25.5">
      <c r="A15" s="38" t="s">
        <v>194</v>
      </c>
      <c r="B15" s="39" t="s">
        <v>161</v>
      </c>
      <c r="C15" s="40" t="s">
        <v>162</v>
      </c>
      <c r="D15" s="41">
        <v>1950</v>
      </c>
      <c r="E15" s="41">
        <v>187.7</v>
      </c>
      <c r="F15" s="42">
        <f t="shared" si="0"/>
        <v>9.625641025641025</v>
      </c>
      <c r="G15" s="70"/>
    </row>
    <row r="16" spans="1:6" ht="12.75">
      <c r="A16" s="38" t="s">
        <v>195</v>
      </c>
      <c r="B16" s="39" t="s">
        <v>115</v>
      </c>
      <c r="C16" s="40" t="s">
        <v>123</v>
      </c>
      <c r="D16" s="41">
        <f>D17+D18</f>
        <v>8183.3</v>
      </c>
      <c r="E16" s="41">
        <f>E17+E18</f>
        <v>2064</v>
      </c>
      <c r="F16" s="42">
        <f t="shared" si="0"/>
        <v>25.22209866435301</v>
      </c>
    </row>
    <row r="17" spans="1:6" ht="12.75">
      <c r="A17" s="38" t="s">
        <v>196</v>
      </c>
      <c r="B17" s="39" t="s">
        <v>5</v>
      </c>
      <c r="C17" s="40" t="s">
        <v>6</v>
      </c>
      <c r="D17" s="41">
        <v>3198</v>
      </c>
      <c r="E17" s="41">
        <v>50.9</v>
      </c>
      <c r="F17" s="42">
        <f t="shared" si="0"/>
        <v>1.5916197623514694</v>
      </c>
    </row>
    <row r="18" spans="1:6" ht="12.75">
      <c r="A18" s="38" t="s">
        <v>197</v>
      </c>
      <c r="B18" s="39" t="s">
        <v>7</v>
      </c>
      <c r="C18" s="40" t="s">
        <v>8</v>
      </c>
      <c r="D18" s="41">
        <v>4985.3</v>
      </c>
      <c r="E18" s="41">
        <v>2013.1</v>
      </c>
      <c r="F18" s="42">
        <f t="shared" si="0"/>
        <v>40.380719314785466</v>
      </c>
    </row>
    <row r="19" spans="1:8" ht="12.75">
      <c r="A19" s="38" t="s">
        <v>198</v>
      </c>
      <c r="B19" s="39" t="s">
        <v>127</v>
      </c>
      <c r="C19" s="40" t="s">
        <v>126</v>
      </c>
      <c r="D19" s="41">
        <f>SUM(D20:D20)</f>
        <v>4183.9</v>
      </c>
      <c r="E19" s="41">
        <f>SUM(E20:E20)</f>
        <v>2679.7</v>
      </c>
      <c r="F19" s="42">
        <f t="shared" si="0"/>
        <v>64.04789789430913</v>
      </c>
      <c r="H19" s="82"/>
    </row>
    <row r="20" spans="1:6" ht="38.25">
      <c r="A20" s="38" t="s">
        <v>199</v>
      </c>
      <c r="B20" s="39" t="s">
        <v>9</v>
      </c>
      <c r="C20" s="40" t="s">
        <v>10</v>
      </c>
      <c r="D20" s="41">
        <v>4183.9</v>
      </c>
      <c r="E20" s="41">
        <v>2679.7</v>
      </c>
      <c r="F20" s="42">
        <f t="shared" si="0"/>
        <v>64.04789789430913</v>
      </c>
    </row>
    <row r="21" spans="1:6" ht="38.25">
      <c r="A21" s="38" t="s">
        <v>200</v>
      </c>
      <c r="B21" s="39" t="s">
        <v>128</v>
      </c>
      <c r="C21" s="40" t="s">
        <v>129</v>
      </c>
      <c r="D21" s="41">
        <f>SUM(D22:D26)</f>
        <v>13940.5</v>
      </c>
      <c r="E21" s="41">
        <f>SUM(E22:E26)</f>
        <v>8911.4</v>
      </c>
      <c r="F21" s="42">
        <f t="shared" si="0"/>
        <v>63.924536422653425</v>
      </c>
    </row>
    <row r="22" spans="1:6" ht="63.75" customHeight="1">
      <c r="A22" s="38" t="s">
        <v>201</v>
      </c>
      <c r="B22" s="39" t="s">
        <v>11</v>
      </c>
      <c r="C22" s="40" t="s">
        <v>12</v>
      </c>
      <c r="D22" s="41">
        <v>3858.9</v>
      </c>
      <c r="E22" s="41">
        <v>3198.6</v>
      </c>
      <c r="F22" s="42">
        <f t="shared" si="0"/>
        <v>82.88890616496928</v>
      </c>
    </row>
    <row r="23" spans="1:6" ht="89.25" customHeight="1">
      <c r="A23" s="38" t="s">
        <v>202</v>
      </c>
      <c r="B23" s="39" t="s">
        <v>302</v>
      </c>
      <c r="C23" s="40" t="s">
        <v>303</v>
      </c>
      <c r="D23" s="41">
        <v>0</v>
      </c>
      <c r="E23" s="41">
        <v>4.2</v>
      </c>
      <c r="F23" s="42">
        <v>0</v>
      </c>
    </row>
    <row r="24" spans="1:6" ht="37.5" customHeight="1">
      <c r="A24" s="38" t="s">
        <v>203</v>
      </c>
      <c r="B24" s="39" t="s">
        <v>172</v>
      </c>
      <c r="C24" s="40" t="s">
        <v>159</v>
      </c>
      <c r="D24" s="41">
        <v>4973.6</v>
      </c>
      <c r="E24" s="41">
        <v>3027.5</v>
      </c>
      <c r="F24" s="42">
        <f t="shared" si="0"/>
        <v>60.87140099726555</v>
      </c>
    </row>
    <row r="25" spans="1:6" ht="77.25" customHeight="1">
      <c r="A25" s="38" t="s">
        <v>204</v>
      </c>
      <c r="B25" s="39" t="s">
        <v>284</v>
      </c>
      <c r="C25" s="40" t="s">
        <v>286</v>
      </c>
      <c r="D25" s="41">
        <v>5056.8</v>
      </c>
      <c r="E25" s="41">
        <v>2613.6</v>
      </c>
      <c r="F25" s="42">
        <f t="shared" si="0"/>
        <v>51.684859990507825</v>
      </c>
    </row>
    <row r="26" spans="1:6" ht="114.75" customHeight="1">
      <c r="A26" s="38" t="s">
        <v>205</v>
      </c>
      <c r="B26" s="39" t="s">
        <v>285</v>
      </c>
      <c r="C26" s="40" t="s">
        <v>287</v>
      </c>
      <c r="D26" s="41">
        <v>51.2</v>
      </c>
      <c r="E26" s="41">
        <v>67.5</v>
      </c>
      <c r="F26" s="42">
        <f t="shared" si="0"/>
        <v>131.8359375</v>
      </c>
    </row>
    <row r="27" spans="1:6" ht="25.5">
      <c r="A27" s="38" t="s">
        <v>206</v>
      </c>
      <c r="B27" s="39" t="s">
        <v>131</v>
      </c>
      <c r="C27" s="40" t="s">
        <v>130</v>
      </c>
      <c r="D27" s="41">
        <f>SUM(D28)</f>
        <v>119</v>
      </c>
      <c r="E27" s="41">
        <f>SUM(E28)</f>
        <v>180.8</v>
      </c>
      <c r="F27" s="42">
        <f t="shared" si="0"/>
        <v>151.93277310924373</v>
      </c>
    </row>
    <row r="28" spans="1:6" ht="25.5">
      <c r="A28" s="38" t="s">
        <v>207</v>
      </c>
      <c r="B28" s="39" t="s">
        <v>116</v>
      </c>
      <c r="C28" s="40" t="s">
        <v>145</v>
      </c>
      <c r="D28" s="41">
        <v>119</v>
      </c>
      <c r="E28" s="74">
        <v>180.8</v>
      </c>
      <c r="F28" s="42">
        <f t="shared" si="0"/>
        <v>151.93277310924373</v>
      </c>
    </row>
    <row r="29" spans="1:6" ht="38.25">
      <c r="A29" s="38" t="s">
        <v>208</v>
      </c>
      <c r="B29" s="39" t="s">
        <v>132</v>
      </c>
      <c r="C29" s="40" t="s">
        <v>13</v>
      </c>
      <c r="D29" s="41">
        <f>SUM(D30:D31)</f>
        <v>5147.5</v>
      </c>
      <c r="E29" s="41">
        <f>SUM(E30:E31)</f>
        <v>4234.5</v>
      </c>
      <c r="F29" s="42">
        <f t="shared" si="0"/>
        <v>82.26323457989315</v>
      </c>
    </row>
    <row r="30" spans="1:6" ht="12.75">
      <c r="A30" s="38" t="s">
        <v>209</v>
      </c>
      <c r="B30" s="39" t="s">
        <v>154</v>
      </c>
      <c r="C30" s="40" t="s">
        <v>149</v>
      </c>
      <c r="D30" s="41">
        <v>5147.5</v>
      </c>
      <c r="E30" s="41">
        <v>3471.7</v>
      </c>
      <c r="F30" s="42">
        <f t="shared" si="0"/>
        <v>67.44439048081593</v>
      </c>
    </row>
    <row r="31" spans="1:6" ht="12.75">
      <c r="A31" s="38" t="s">
        <v>210</v>
      </c>
      <c r="B31" s="39" t="s">
        <v>243</v>
      </c>
      <c r="C31" s="40" t="s">
        <v>244</v>
      </c>
      <c r="D31" s="41">
        <v>0</v>
      </c>
      <c r="E31" s="41">
        <v>762.8</v>
      </c>
      <c r="F31" s="42">
        <v>0</v>
      </c>
    </row>
    <row r="32" spans="1:6" ht="28.5" customHeight="1">
      <c r="A32" s="38" t="s">
        <v>211</v>
      </c>
      <c r="B32" s="39" t="s">
        <v>134</v>
      </c>
      <c r="C32" s="40" t="s">
        <v>133</v>
      </c>
      <c r="D32" s="41">
        <f>SUM(D33:D34)</f>
        <v>450</v>
      </c>
      <c r="E32" s="41">
        <f>SUM(E33:E34)</f>
        <v>380.6</v>
      </c>
      <c r="F32" s="42">
        <f t="shared" si="0"/>
        <v>84.57777777777778</v>
      </c>
    </row>
    <row r="33" spans="1:6" ht="38.25">
      <c r="A33" s="38" t="s">
        <v>212</v>
      </c>
      <c r="B33" s="39" t="s">
        <v>237</v>
      </c>
      <c r="C33" s="40" t="s">
        <v>238</v>
      </c>
      <c r="D33" s="41">
        <v>450</v>
      </c>
      <c r="E33" s="41">
        <v>372</v>
      </c>
      <c r="F33" s="42">
        <f t="shared" si="0"/>
        <v>82.66666666666667</v>
      </c>
    </row>
    <row r="34" spans="1:6" ht="66.75" customHeight="1">
      <c r="A34" s="38" t="s">
        <v>213</v>
      </c>
      <c r="B34" s="39" t="s">
        <v>310</v>
      </c>
      <c r="C34" s="40" t="s">
        <v>311</v>
      </c>
      <c r="D34" s="41">
        <v>0</v>
      </c>
      <c r="E34" s="41">
        <v>8.6</v>
      </c>
      <c r="F34" s="42">
        <v>0</v>
      </c>
    </row>
    <row r="35" spans="1:6" ht="12.75">
      <c r="A35" s="38" t="s">
        <v>214</v>
      </c>
      <c r="B35" s="39" t="s">
        <v>136</v>
      </c>
      <c r="C35" s="40" t="s">
        <v>135</v>
      </c>
      <c r="D35" s="41">
        <f>SUM(D36:D40)</f>
        <v>838.9999999999999</v>
      </c>
      <c r="E35" s="41">
        <f>SUM(E36:E40)</f>
        <v>510.3</v>
      </c>
      <c r="F35" s="42">
        <f t="shared" si="0"/>
        <v>60.82240762812874</v>
      </c>
    </row>
    <row r="36" spans="1:6" ht="38.25">
      <c r="A36" s="38" t="s">
        <v>215</v>
      </c>
      <c r="B36" s="39" t="s">
        <v>274</v>
      </c>
      <c r="C36" s="40" t="s">
        <v>251</v>
      </c>
      <c r="D36" s="41">
        <v>472.5</v>
      </c>
      <c r="E36" s="41">
        <v>259.3</v>
      </c>
      <c r="F36" s="42">
        <f t="shared" si="0"/>
        <v>54.87830687830688</v>
      </c>
    </row>
    <row r="37" spans="1:6" ht="114.75">
      <c r="A37" s="38" t="s">
        <v>216</v>
      </c>
      <c r="B37" s="39" t="s">
        <v>250</v>
      </c>
      <c r="C37" s="40" t="s">
        <v>275</v>
      </c>
      <c r="D37" s="41">
        <v>83.3</v>
      </c>
      <c r="E37" s="41">
        <v>128</v>
      </c>
      <c r="F37" s="42">
        <f t="shared" si="0"/>
        <v>153.66146458583435</v>
      </c>
    </row>
    <row r="38" spans="1:6" ht="63.75">
      <c r="A38" s="38" t="s">
        <v>217</v>
      </c>
      <c r="B38" s="39" t="s">
        <v>312</v>
      </c>
      <c r="C38" s="40" t="s">
        <v>313</v>
      </c>
      <c r="D38" s="41">
        <v>0</v>
      </c>
      <c r="E38" s="41">
        <v>25</v>
      </c>
      <c r="F38" s="42">
        <v>0</v>
      </c>
    </row>
    <row r="39" spans="1:6" ht="25.5">
      <c r="A39" s="38" t="s">
        <v>218</v>
      </c>
      <c r="B39" s="39" t="s">
        <v>252</v>
      </c>
      <c r="C39" s="40" t="s">
        <v>253</v>
      </c>
      <c r="D39" s="41">
        <v>79.3</v>
      </c>
      <c r="E39" s="41">
        <v>18</v>
      </c>
      <c r="F39" s="42">
        <f t="shared" si="0"/>
        <v>22.69861286254729</v>
      </c>
    </row>
    <row r="40" spans="1:6" ht="12.75">
      <c r="A40" s="38" t="s">
        <v>219</v>
      </c>
      <c r="B40" s="39" t="s">
        <v>276</v>
      </c>
      <c r="C40" s="40" t="s">
        <v>277</v>
      </c>
      <c r="D40" s="41">
        <v>203.9</v>
      </c>
      <c r="E40" s="41">
        <v>80</v>
      </c>
      <c r="F40" s="42">
        <f t="shared" si="0"/>
        <v>39.2349190779794</v>
      </c>
    </row>
    <row r="41" spans="1:6" ht="12.75">
      <c r="A41" s="38" t="s">
        <v>220</v>
      </c>
      <c r="B41" s="39" t="s">
        <v>112</v>
      </c>
      <c r="C41" s="40" t="s">
        <v>111</v>
      </c>
      <c r="D41" s="41">
        <f>SUM(D42:D44)</f>
        <v>5275.7</v>
      </c>
      <c r="E41" s="41">
        <f>SUM(E42:E44)</f>
        <v>205.1</v>
      </c>
      <c r="F41" s="42">
        <f t="shared" si="0"/>
        <v>3.8876357639744485</v>
      </c>
    </row>
    <row r="42" spans="1:6" ht="12.75">
      <c r="A42" s="38" t="s">
        <v>221</v>
      </c>
      <c r="B42" s="39" t="s">
        <v>147</v>
      </c>
      <c r="C42" s="40" t="s">
        <v>148</v>
      </c>
      <c r="D42" s="41">
        <v>0</v>
      </c>
      <c r="E42" s="41">
        <v>0.4</v>
      </c>
      <c r="F42" s="42">
        <v>0</v>
      </c>
    </row>
    <row r="43" spans="1:6" ht="12.75">
      <c r="A43" s="38" t="s">
        <v>222</v>
      </c>
      <c r="B43" s="39" t="s">
        <v>168</v>
      </c>
      <c r="C43" s="40" t="s">
        <v>169</v>
      </c>
      <c r="D43" s="41">
        <v>5050.2</v>
      </c>
      <c r="E43" s="41">
        <v>33.5</v>
      </c>
      <c r="F43" s="42">
        <f t="shared" si="0"/>
        <v>0.6633400657399707</v>
      </c>
    </row>
    <row r="44" spans="1:6" ht="12.75">
      <c r="A44" s="38" t="s">
        <v>223</v>
      </c>
      <c r="B44" s="39" t="s">
        <v>328</v>
      </c>
      <c r="C44" s="40" t="s">
        <v>329</v>
      </c>
      <c r="D44" s="41">
        <v>225.5</v>
      </c>
      <c r="E44" s="41">
        <v>171.2</v>
      </c>
      <c r="F44" s="42">
        <f t="shared" si="0"/>
        <v>75.92017738359202</v>
      </c>
    </row>
    <row r="45" spans="1:6" ht="12.75">
      <c r="A45" s="38" t="s">
        <v>224</v>
      </c>
      <c r="B45" s="90" t="s">
        <v>142</v>
      </c>
      <c r="C45" s="46" t="s">
        <v>141</v>
      </c>
      <c r="D45" s="91">
        <f>D46+D70</f>
        <v>1265051.6</v>
      </c>
      <c r="E45" s="91">
        <f>E46+E70</f>
        <v>644707.8</v>
      </c>
      <c r="F45" s="92">
        <f t="shared" si="0"/>
        <v>50.96296467274537</v>
      </c>
    </row>
    <row r="46" spans="1:6" ht="38.25">
      <c r="A46" s="38" t="s">
        <v>225</v>
      </c>
      <c r="B46" s="39" t="s">
        <v>146</v>
      </c>
      <c r="C46" s="40" t="s">
        <v>292</v>
      </c>
      <c r="D46" s="41">
        <f>D47+D51+D58+D66</f>
        <v>1265051.6</v>
      </c>
      <c r="E46" s="41">
        <f>E47+E51+E58+E66</f>
        <v>651109.1000000001</v>
      </c>
      <c r="F46" s="42">
        <f t="shared" si="0"/>
        <v>51.468975652850844</v>
      </c>
    </row>
    <row r="47" spans="1:6" ht="25.5">
      <c r="A47" s="38" t="s">
        <v>226</v>
      </c>
      <c r="B47" s="39" t="s">
        <v>245</v>
      </c>
      <c r="C47" s="40" t="s">
        <v>278</v>
      </c>
      <c r="D47" s="41">
        <f>SUM(D48:D50)</f>
        <v>461986</v>
      </c>
      <c r="E47" s="41">
        <f>SUM(E48:E50)</f>
        <v>309084</v>
      </c>
      <c r="F47" s="42">
        <f t="shared" si="0"/>
        <v>66.90332607481612</v>
      </c>
    </row>
    <row r="48" spans="1:6" ht="36">
      <c r="A48" s="38" t="s">
        <v>227</v>
      </c>
      <c r="B48" s="95" t="s">
        <v>246</v>
      </c>
      <c r="C48" s="96" t="s">
        <v>279</v>
      </c>
      <c r="D48" s="93">
        <v>109410</v>
      </c>
      <c r="E48" s="93">
        <v>73656</v>
      </c>
      <c r="F48" s="94">
        <f t="shared" si="0"/>
        <v>67.32108582396489</v>
      </c>
    </row>
    <row r="49" spans="1:6" ht="24">
      <c r="A49" s="38" t="s">
        <v>228</v>
      </c>
      <c r="B49" s="95" t="s">
        <v>254</v>
      </c>
      <c r="C49" s="96" t="s">
        <v>280</v>
      </c>
      <c r="D49" s="93">
        <v>352576</v>
      </c>
      <c r="E49" s="93">
        <v>235048</v>
      </c>
      <c r="F49" s="94">
        <f t="shared" si="0"/>
        <v>66.66591032855328</v>
      </c>
    </row>
    <row r="50" spans="1:6" ht="36.75" customHeight="1">
      <c r="A50" s="38" t="s">
        <v>229</v>
      </c>
      <c r="B50" s="140" t="s">
        <v>336</v>
      </c>
      <c r="C50" s="141" t="s">
        <v>337</v>
      </c>
      <c r="D50" s="93">
        <v>0</v>
      </c>
      <c r="E50" s="93">
        <v>380</v>
      </c>
      <c r="F50" s="94">
        <v>0</v>
      </c>
    </row>
    <row r="51" spans="1:6" ht="28.5" customHeight="1">
      <c r="A51" s="38" t="s">
        <v>230</v>
      </c>
      <c r="B51" s="39" t="s">
        <v>247</v>
      </c>
      <c r="C51" s="40" t="s">
        <v>281</v>
      </c>
      <c r="D51" s="41">
        <f>SUM(D52:D57)</f>
        <v>305071.9</v>
      </c>
      <c r="E51" s="41">
        <f>SUM(E52:E57)</f>
        <v>64295.3</v>
      </c>
      <c r="F51" s="42">
        <f t="shared" si="0"/>
        <v>21.075457949421104</v>
      </c>
    </row>
    <row r="52" spans="1:6" ht="36">
      <c r="A52" s="38" t="s">
        <v>231</v>
      </c>
      <c r="B52" s="95" t="s">
        <v>296</v>
      </c>
      <c r="C52" s="96" t="s">
        <v>297</v>
      </c>
      <c r="D52" s="93">
        <v>127500.6</v>
      </c>
      <c r="E52" s="93">
        <v>0</v>
      </c>
      <c r="F52" s="94">
        <f t="shared" si="0"/>
        <v>0</v>
      </c>
    </row>
    <row r="53" spans="1:6" ht="24">
      <c r="A53" s="38" t="s">
        <v>232</v>
      </c>
      <c r="B53" s="95" t="s">
        <v>317</v>
      </c>
      <c r="C53" s="96" t="s">
        <v>318</v>
      </c>
      <c r="D53" s="93">
        <v>723.2</v>
      </c>
      <c r="E53" s="93">
        <v>723.2</v>
      </c>
      <c r="F53" s="94">
        <v>0</v>
      </c>
    </row>
    <row r="54" spans="1:6" ht="24">
      <c r="A54" s="38" t="s">
        <v>233</v>
      </c>
      <c r="B54" s="95" t="s">
        <v>288</v>
      </c>
      <c r="C54" s="96" t="s">
        <v>289</v>
      </c>
      <c r="D54" s="93">
        <v>518.3</v>
      </c>
      <c r="E54" s="93">
        <v>518.3</v>
      </c>
      <c r="F54" s="94">
        <f t="shared" si="0"/>
        <v>100</v>
      </c>
    </row>
    <row r="55" spans="1:6" ht="24.75" customHeight="1">
      <c r="A55" s="38" t="s">
        <v>234</v>
      </c>
      <c r="B55" s="95" t="s">
        <v>266</v>
      </c>
      <c r="C55" s="96" t="s">
        <v>282</v>
      </c>
      <c r="D55" s="93">
        <v>68000</v>
      </c>
      <c r="E55" s="93">
        <v>25251.3</v>
      </c>
      <c r="F55" s="94">
        <f t="shared" si="0"/>
        <v>37.13426470588235</v>
      </c>
    </row>
    <row r="56" spans="1:6" ht="35.25" customHeight="1">
      <c r="A56" s="38" t="s">
        <v>235</v>
      </c>
      <c r="B56" s="95" t="s">
        <v>323</v>
      </c>
      <c r="C56" s="96" t="s">
        <v>324</v>
      </c>
      <c r="D56" s="93">
        <v>282.7</v>
      </c>
      <c r="E56" s="93">
        <v>0</v>
      </c>
      <c r="F56" s="94">
        <f t="shared" si="0"/>
        <v>0</v>
      </c>
    </row>
    <row r="57" spans="1:6" ht="12.75">
      <c r="A57" s="38" t="s">
        <v>236</v>
      </c>
      <c r="B57" s="95" t="s">
        <v>248</v>
      </c>
      <c r="C57" s="96" t="s">
        <v>14</v>
      </c>
      <c r="D57" s="93">
        <v>108047.1</v>
      </c>
      <c r="E57" s="93">
        <v>37802.5</v>
      </c>
      <c r="F57" s="94">
        <f t="shared" si="0"/>
        <v>34.98705657069926</v>
      </c>
    </row>
    <row r="58" spans="1:6" ht="25.5">
      <c r="A58" s="38" t="s">
        <v>241</v>
      </c>
      <c r="B58" s="39" t="s">
        <v>249</v>
      </c>
      <c r="C58" s="40" t="s">
        <v>177</v>
      </c>
      <c r="D58" s="41">
        <f>SUM(D59:D65)</f>
        <v>311112.7</v>
      </c>
      <c r="E58" s="41">
        <f>SUM(E59:E65)</f>
        <v>234602</v>
      </c>
      <c r="F58" s="42">
        <f t="shared" si="0"/>
        <v>75.40740059791837</v>
      </c>
    </row>
    <row r="59" spans="1:6" ht="36">
      <c r="A59" s="38" t="s">
        <v>242</v>
      </c>
      <c r="B59" s="95" t="s">
        <v>255</v>
      </c>
      <c r="C59" s="96" t="s">
        <v>17</v>
      </c>
      <c r="D59" s="97">
        <v>2780.4</v>
      </c>
      <c r="E59" s="97">
        <v>1807.7</v>
      </c>
      <c r="F59" s="94">
        <f t="shared" si="0"/>
        <v>65.01582506114228</v>
      </c>
    </row>
    <row r="60" spans="1:6" ht="36">
      <c r="A60" s="38" t="s">
        <v>267</v>
      </c>
      <c r="B60" s="95" t="s">
        <v>256</v>
      </c>
      <c r="C60" s="111" t="s">
        <v>18</v>
      </c>
      <c r="D60" s="97">
        <v>29724.1</v>
      </c>
      <c r="E60" s="97">
        <v>29286.4</v>
      </c>
      <c r="F60" s="94">
        <f t="shared" si="0"/>
        <v>98.52745751763722</v>
      </c>
    </row>
    <row r="61" spans="1:6" ht="48">
      <c r="A61" s="38" t="s">
        <v>268</v>
      </c>
      <c r="B61" s="95" t="s">
        <v>257</v>
      </c>
      <c r="C61" s="96" t="s">
        <v>16</v>
      </c>
      <c r="D61" s="97">
        <v>1009.3</v>
      </c>
      <c r="E61" s="97">
        <v>746.2</v>
      </c>
      <c r="F61" s="94">
        <f t="shared" si="0"/>
        <v>73.93242841573368</v>
      </c>
    </row>
    <row r="62" spans="1:6" ht="62.25" customHeight="1">
      <c r="A62" s="38" t="s">
        <v>269</v>
      </c>
      <c r="B62" s="95" t="s">
        <v>258</v>
      </c>
      <c r="C62" s="96" t="s">
        <v>283</v>
      </c>
      <c r="D62" s="97">
        <v>1.4</v>
      </c>
      <c r="E62" s="97">
        <v>1.4</v>
      </c>
      <c r="F62" s="94">
        <f t="shared" si="0"/>
        <v>100</v>
      </c>
    </row>
    <row r="63" spans="1:6" ht="36">
      <c r="A63" s="38" t="s">
        <v>270</v>
      </c>
      <c r="B63" s="95" t="s">
        <v>259</v>
      </c>
      <c r="C63" s="96" t="s">
        <v>15</v>
      </c>
      <c r="D63" s="97">
        <v>5664.6</v>
      </c>
      <c r="E63" s="97">
        <v>5165.1</v>
      </c>
      <c r="F63" s="94">
        <f t="shared" si="0"/>
        <v>91.18207816968541</v>
      </c>
    </row>
    <row r="64" spans="1:6" ht="52.5" customHeight="1">
      <c r="A64" s="38" t="s">
        <v>293</v>
      </c>
      <c r="B64" s="95" t="s">
        <v>290</v>
      </c>
      <c r="C64" s="96" t="s">
        <v>291</v>
      </c>
      <c r="D64" s="97">
        <v>27.7</v>
      </c>
      <c r="E64" s="97">
        <v>27.7</v>
      </c>
      <c r="F64" s="94">
        <f t="shared" si="0"/>
        <v>100</v>
      </c>
    </row>
    <row r="65" spans="1:6" ht="13.5" customHeight="1">
      <c r="A65" s="38" t="s">
        <v>314</v>
      </c>
      <c r="B65" s="95" t="s">
        <v>260</v>
      </c>
      <c r="C65" s="96" t="s">
        <v>19</v>
      </c>
      <c r="D65" s="97">
        <v>271905.2</v>
      </c>
      <c r="E65" s="97">
        <v>197567.5</v>
      </c>
      <c r="F65" s="94">
        <f t="shared" si="0"/>
        <v>72.66043459264479</v>
      </c>
    </row>
    <row r="66" spans="1:6" ht="12.75">
      <c r="A66" s="38" t="s">
        <v>315</v>
      </c>
      <c r="B66" s="39" t="s">
        <v>271</v>
      </c>
      <c r="C66" s="40" t="s">
        <v>272</v>
      </c>
      <c r="D66" s="41">
        <f>SUM(D67:D69)</f>
        <v>186881</v>
      </c>
      <c r="E66" s="41">
        <f>SUM(E67:E69)</f>
        <v>43127.8</v>
      </c>
      <c r="F66" s="41">
        <f>SUM(F67:F69)</f>
        <v>79.42677200435102</v>
      </c>
    </row>
    <row r="67" spans="1:6" ht="72">
      <c r="A67" s="38" t="s">
        <v>316</v>
      </c>
      <c r="B67" s="95" t="s">
        <v>308</v>
      </c>
      <c r="C67" s="96" t="s">
        <v>309</v>
      </c>
      <c r="D67" s="93">
        <v>2404.1</v>
      </c>
      <c r="E67" s="97">
        <v>1417.9</v>
      </c>
      <c r="F67" s="94">
        <f>E67/D67*100</f>
        <v>58.978411879705504</v>
      </c>
    </row>
    <row r="68" spans="1:6" ht="108">
      <c r="A68" s="38" t="s">
        <v>321</v>
      </c>
      <c r="B68" s="95" t="s">
        <v>319</v>
      </c>
      <c r="C68" s="96" t="s">
        <v>320</v>
      </c>
      <c r="D68" s="93">
        <v>9613</v>
      </c>
      <c r="E68" s="97">
        <v>5953.1</v>
      </c>
      <c r="F68" s="94">
        <v>0</v>
      </c>
    </row>
    <row r="69" spans="1:6" ht="25.5" customHeight="1">
      <c r="A69" s="38" t="s">
        <v>322</v>
      </c>
      <c r="B69" s="95" t="s">
        <v>273</v>
      </c>
      <c r="C69" s="96" t="s">
        <v>301</v>
      </c>
      <c r="D69" s="97">
        <v>174863.9</v>
      </c>
      <c r="E69" s="97">
        <v>35756.8</v>
      </c>
      <c r="F69" s="94">
        <f t="shared" si="0"/>
        <v>20.44836012464551</v>
      </c>
    </row>
    <row r="70" spans="1:6" ht="51">
      <c r="A70" s="38" t="s">
        <v>325</v>
      </c>
      <c r="B70" s="38" t="s">
        <v>143</v>
      </c>
      <c r="C70" s="44" t="s">
        <v>144</v>
      </c>
      <c r="D70" s="43">
        <f>SUM(D71:D71)</f>
        <v>0</v>
      </c>
      <c r="E70" s="43">
        <f>SUM(E71:E71)</f>
        <v>-6401.3</v>
      </c>
      <c r="F70" s="42">
        <v>0</v>
      </c>
    </row>
    <row r="71" spans="1:6" ht="51">
      <c r="A71" s="38" t="s">
        <v>332</v>
      </c>
      <c r="B71" s="38" t="s">
        <v>178</v>
      </c>
      <c r="C71" s="44" t="s">
        <v>20</v>
      </c>
      <c r="D71" s="43">
        <v>0</v>
      </c>
      <c r="E71" s="43">
        <v>-6401.3</v>
      </c>
      <c r="F71" s="42">
        <v>0</v>
      </c>
    </row>
    <row r="72" spans="1:6" ht="12.75">
      <c r="A72" s="38" t="s">
        <v>338</v>
      </c>
      <c r="B72" s="45" t="s">
        <v>119</v>
      </c>
      <c r="C72" s="46" t="s">
        <v>121</v>
      </c>
      <c r="D72" s="47">
        <f>D6+D45</f>
        <v>1393049.3</v>
      </c>
      <c r="E72" s="47">
        <f>E6+E45</f>
        <v>720499</v>
      </c>
      <c r="F72" s="92">
        <f>E72/D72*100</f>
        <v>51.72099795750229</v>
      </c>
    </row>
  </sheetData>
  <sheetProtection/>
  <mergeCells count="1">
    <mergeCell ref="A2:F2"/>
  </mergeCells>
  <printOptions/>
  <pageMargins left="0.984251968503937" right="0.3937007874015748" top="0.3937007874015748" bottom="0.3937007874015748" header="0.11811023622047245" footer="0.1181102362204724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showGridLines="0" zoomScale="170" zoomScaleNormal="170" zoomScaleSheetLayoutView="100" zoomScalePageLayoutView="0" workbookViewId="0" topLeftCell="A1">
      <selection activeCell="M58" sqref="M58"/>
    </sheetView>
  </sheetViews>
  <sheetFormatPr defaultColWidth="9.00390625" defaultRowHeight="12.75" outlineLevelRow="1"/>
  <cols>
    <col min="1" max="1" width="5.25390625" style="0" customWidth="1"/>
    <col min="3" max="3" width="40.00390625" style="0" customWidth="1"/>
    <col min="4" max="4" width="0" style="0" hidden="1" customWidth="1"/>
    <col min="5" max="5" width="14.75390625" style="0" customWidth="1"/>
    <col min="6" max="12" width="0" style="0" hidden="1" customWidth="1"/>
    <col min="13" max="13" width="13.875" style="0" customWidth="1"/>
    <col min="14" max="14" width="11.375" style="0" customWidth="1"/>
    <col min="15" max="16" width="0" style="0" hidden="1" customWidth="1"/>
    <col min="17" max="17" width="12.75390625" style="0" customWidth="1"/>
  </cols>
  <sheetData>
    <row r="1" spans="3:16" ht="60" customHeight="1">
      <c r="C1" s="120" t="s">
        <v>341</v>
      </c>
      <c r="D1" s="120"/>
      <c r="E1" s="120"/>
      <c r="F1" s="120"/>
      <c r="G1" s="120"/>
      <c r="H1" s="120"/>
      <c r="I1" s="1"/>
      <c r="J1" s="1"/>
      <c r="K1" s="1"/>
      <c r="L1" s="1"/>
      <c r="M1" s="1"/>
      <c r="N1" s="1"/>
      <c r="O1" s="1"/>
      <c r="P1" s="1"/>
    </row>
    <row r="2" spans="1:16" ht="15.75" customHeight="1" hidden="1">
      <c r="A2" s="54" t="s">
        <v>150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2"/>
    </row>
    <row r="3" spans="3:16" ht="15.75" hidden="1"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3"/>
    </row>
    <row r="4" spans="3:16" ht="1.5" customHeight="1">
      <c r="C4" s="127"/>
      <c r="D4" s="127"/>
      <c r="E4" s="128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ht="99.75">
      <c r="A5" s="14" t="s">
        <v>99</v>
      </c>
      <c r="B5" s="15" t="s">
        <v>101</v>
      </c>
      <c r="C5" s="15" t="s">
        <v>102</v>
      </c>
      <c r="D5" s="18" t="s">
        <v>22</v>
      </c>
      <c r="E5" s="108" t="s">
        <v>305</v>
      </c>
      <c r="F5" s="18" t="s">
        <v>22</v>
      </c>
      <c r="G5" s="18" t="s">
        <v>22</v>
      </c>
      <c r="H5" s="18" t="s">
        <v>22</v>
      </c>
      <c r="I5" s="18" t="s">
        <v>22</v>
      </c>
      <c r="J5" s="18" t="s">
        <v>22</v>
      </c>
      <c r="K5" s="18" t="s">
        <v>22</v>
      </c>
      <c r="L5" s="18" t="s">
        <v>22</v>
      </c>
      <c r="M5" s="16" t="s">
        <v>335</v>
      </c>
      <c r="N5" s="17" t="s">
        <v>100</v>
      </c>
      <c r="O5" s="4" t="s">
        <v>22</v>
      </c>
      <c r="P5" s="4" t="s">
        <v>22</v>
      </c>
    </row>
    <row r="6" spans="1:16" ht="14.25">
      <c r="A6" s="77" t="s">
        <v>103</v>
      </c>
      <c r="B6" s="9">
        <v>2</v>
      </c>
      <c r="C6" s="9">
        <v>3</v>
      </c>
      <c r="D6" s="78"/>
      <c r="E6" s="10">
        <v>4</v>
      </c>
      <c r="F6" s="78"/>
      <c r="G6" s="78"/>
      <c r="H6" s="78"/>
      <c r="I6" s="78"/>
      <c r="J6" s="78"/>
      <c r="K6" s="78"/>
      <c r="L6" s="78"/>
      <c r="M6" s="79">
        <v>5</v>
      </c>
      <c r="N6" s="80">
        <v>6</v>
      </c>
      <c r="O6" s="4"/>
      <c r="P6" s="4"/>
    </row>
    <row r="7" spans="1:16" ht="15">
      <c r="A7" s="83" t="s">
        <v>103</v>
      </c>
      <c r="B7" s="19" t="s">
        <v>24</v>
      </c>
      <c r="C7" s="20" t="s">
        <v>23</v>
      </c>
      <c r="D7" s="19"/>
      <c r="E7" s="85">
        <f>E8+E9+E10+E11+E12+E13+E14</f>
        <v>69968.7</v>
      </c>
      <c r="F7" s="85">
        <f aca="true" t="shared" si="0" ref="F7:M7">F8+F9+F10+F11+F12+F13+F14</f>
        <v>0</v>
      </c>
      <c r="G7" s="85">
        <f t="shared" si="0"/>
        <v>0</v>
      </c>
      <c r="H7" s="85">
        <f t="shared" si="0"/>
        <v>0</v>
      </c>
      <c r="I7" s="85">
        <f t="shared" si="0"/>
        <v>0</v>
      </c>
      <c r="J7" s="85">
        <f t="shared" si="0"/>
        <v>0</v>
      </c>
      <c r="K7" s="85">
        <f t="shared" si="0"/>
        <v>0</v>
      </c>
      <c r="L7" s="85">
        <f t="shared" si="0"/>
        <v>0</v>
      </c>
      <c r="M7" s="98">
        <f t="shared" si="0"/>
        <v>51809.1</v>
      </c>
      <c r="N7" s="89">
        <f>M7/E7</f>
        <v>0.7404610918882301</v>
      </c>
      <c r="O7" s="5">
        <v>0</v>
      </c>
      <c r="P7" s="6">
        <v>0</v>
      </c>
    </row>
    <row r="8" spans="1:16" ht="45" outlineLevel="1">
      <c r="A8" s="83" t="s">
        <v>120</v>
      </c>
      <c r="B8" s="21" t="s">
        <v>25</v>
      </c>
      <c r="C8" s="22" t="s">
        <v>173</v>
      </c>
      <c r="D8" s="21" t="s">
        <v>151</v>
      </c>
      <c r="E8" s="104">
        <v>3033.6</v>
      </c>
      <c r="F8" s="86"/>
      <c r="G8" s="86"/>
      <c r="H8" s="86"/>
      <c r="I8" s="86"/>
      <c r="J8" s="86"/>
      <c r="K8" s="86"/>
      <c r="L8" s="86"/>
      <c r="M8" s="104">
        <v>1809</v>
      </c>
      <c r="N8" s="88">
        <f aca="true" t="shared" si="1" ref="N8:N58">M8/E8</f>
        <v>0.5963212025316456</v>
      </c>
      <c r="O8" s="5">
        <v>0</v>
      </c>
      <c r="P8" s="6">
        <v>0</v>
      </c>
    </row>
    <row r="9" spans="1:16" ht="60.75" customHeight="1" outlineLevel="1">
      <c r="A9" s="83" t="s">
        <v>118</v>
      </c>
      <c r="B9" s="21" t="s">
        <v>26</v>
      </c>
      <c r="C9" s="22" t="s">
        <v>174</v>
      </c>
      <c r="D9" s="21"/>
      <c r="E9" s="104">
        <v>4999.2</v>
      </c>
      <c r="F9" s="86"/>
      <c r="G9" s="86"/>
      <c r="H9" s="86"/>
      <c r="I9" s="86"/>
      <c r="J9" s="86"/>
      <c r="K9" s="86"/>
      <c r="L9" s="86"/>
      <c r="M9" s="104">
        <v>3106.1</v>
      </c>
      <c r="N9" s="88">
        <f t="shared" si="1"/>
        <v>0.6213194111057769</v>
      </c>
      <c r="O9" s="5">
        <v>0</v>
      </c>
      <c r="P9" s="6">
        <v>0</v>
      </c>
    </row>
    <row r="10" spans="1:16" ht="75" outlineLevel="1">
      <c r="A10" s="83" t="s">
        <v>188</v>
      </c>
      <c r="B10" s="21" t="s">
        <v>27</v>
      </c>
      <c r="C10" s="22" t="s">
        <v>175</v>
      </c>
      <c r="D10" s="21"/>
      <c r="E10" s="104">
        <v>35322.7</v>
      </c>
      <c r="F10" s="86"/>
      <c r="G10" s="86"/>
      <c r="H10" s="86"/>
      <c r="I10" s="86"/>
      <c r="J10" s="86"/>
      <c r="K10" s="86"/>
      <c r="L10" s="86"/>
      <c r="M10" s="104">
        <v>30581.8</v>
      </c>
      <c r="N10" s="88">
        <f t="shared" si="1"/>
        <v>0.8657831932440047</v>
      </c>
      <c r="O10" s="5">
        <v>0</v>
      </c>
      <c r="P10" s="6">
        <v>0</v>
      </c>
    </row>
    <row r="11" spans="1:16" ht="15" outlineLevel="1">
      <c r="A11" s="83" t="s">
        <v>189</v>
      </c>
      <c r="B11" s="21" t="s">
        <v>239</v>
      </c>
      <c r="C11" s="22" t="s">
        <v>240</v>
      </c>
      <c r="D11" s="21"/>
      <c r="E11" s="104">
        <v>1.4</v>
      </c>
      <c r="F11" s="86"/>
      <c r="G11" s="86"/>
      <c r="H11" s="86"/>
      <c r="I11" s="86"/>
      <c r="J11" s="86"/>
      <c r="K11" s="86"/>
      <c r="L11" s="86"/>
      <c r="M11" s="104">
        <v>1.4</v>
      </c>
      <c r="N11" s="88">
        <f t="shared" si="1"/>
        <v>1</v>
      </c>
      <c r="O11" s="5"/>
      <c r="P11" s="6"/>
    </row>
    <row r="12" spans="1:16" ht="60" outlineLevel="1">
      <c r="A12" s="83" t="s">
        <v>190</v>
      </c>
      <c r="B12" s="21" t="s">
        <v>28</v>
      </c>
      <c r="C12" s="22" t="s">
        <v>261</v>
      </c>
      <c r="D12" s="21"/>
      <c r="E12" s="104">
        <v>14096.3</v>
      </c>
      <c r="F12" s="86"/>
      <c r="G12" s="86"/>
      <c r="H12" s="86"/>
      <c r="I12" s="86"/>
      <c r="J12" s="86"/>
      <c r="K12" s="86"/>
      <c r="L12" s="86"/>
      <c r="M12" s="104">
        <v>9534.2</v>
      </c>
      <c r="N12" s="88">
        <f t="shared" si="1"/>
        <v>0.6763618821960373</v>
      </c>
      <c r="O12" s="5">
        <v>0</v>
      </c>
      <c r="P12" s="6">
        <v>0</v>
      </c>
    </row>
    <row r="13" spans="1:16" ht="15" outlineLevel="1">
      <c r="A13" s="83" t="s">
        <v>191</v>
      </c>
      <c r="B13" s="21" t="s">
        <v>164</v>
      </c>
      <c r="C13" s="22" t="s">
        <v>165</v>
      </c>
      <c r="D13" s="21"/>
      <c r="E13" s="104">
        <v>408</v>
      </c>
      <c r="F13" s="86"/>
      <c r="G13" s="86"/>
      <c r="H13" s="86"/>
      <c r="I13" s="86"/>
      <c r="J13" s="86"/>
      <c r="K13" s="86"/>
      <c r="L13" s="86"/>
      <c r="M13" s="104">
        <v>0</v>
      </c>
      <c r="N13" s="88">
        <f t="shared" si="1"/>
        <v>0</v>
      </c>
      <c r="O13" s="5"/>
      <c r="P13" s="6"/>
    </row>
    <row r="14" spans="1:16" ht="18" customHeight="1" outlineLevel="1">
      <c r="A14" s="83" t="s">
        <v>192</v>
      </c>
      <c r="B14" s="21" t="s">
        <v>30</v>
      </c>
      <c r="C14" s="22" t="s">
        <v>29</v>
      </c>
      <c r="D14" s="21"/>
      <c r="E14" s="104">
        <v>12107.5</v>
      </c>
      <c r="F14" s="86"/>
      <c r="G14" s="86"/>
      <c r="H14" s="86"/>
      <c r="I14" s="86"/>
      <c r="J14" s="86"/>
      <c r="K14" s="86"/>
      <c r="L14" s="86"/>
      <c r="M14" s="104">
        <v>6776.6</v>
      </c>
      <c r="N14" s="88">
        <f t="shared" si="1"/>
        <v>0.5597026636382408</v>
      </c>
      <c r="O14" s="5">
        <v>0</v>
      </c>
      <c r="P14" s="6">
        <v>0</v>
      </c>
    </row>
    <row r="15" spans="1:16" ht="15">
      <c r="A15" s="83" t="s">
        <v>193</v>
      </c>
      <c r="B15" s="64" t="s">
        <v>32</v>
      </c>
      <c r="C15" s="65" t="s">
        <v>31</v>
      </c>
      <c r="D15" s="64"/>
      <c r="E15" s="85">
        <f>E16</f>
        <v>1009.3</v>
      </c>
      <c r="F15" s="85">
        <f aca="true" t="shared" si="2" ref="F15:M15">F16</f>
        <v>0</v>
      </c>
      <c r="G15" s="85">
        <f t="shared" si="2"/>
        <v>0</v>
      </c>
      <c r="H15" s="85">
        <f t="shared" si="2"/>
        <v>0</v>
      </c>
      <c r="I15" s="85">
        <f t="shared" si="2"/>
        <v>0</v>
      </c>
      <c r="J15" s="85">
        <f t="shared" si="2"/>
        <v>0</v>
      </c>
      <c r="K15" s="85">
        <f t="shared" si="2"/>
        <v>0</v>
      </c>
      <c r="L15" s="85">
        <f t="shared" si="2"/>
        <v>0</v>
      </c>
      <c r="M15" s="85">
        <f t="shared" si="2"/>
        <v>746.2</v>
      </c>
      <c r="N15" s="89">
        <f t="shared" si="1"/>
        <v>0.7393242841573369</v>
      </c>
      <c r="O15" s="63">
        <v>0</v>
      </c>
      <c r="P15" s="6">
        <v>0</v>
      </c>
    </row>
    <row r="16" spans="1:16" ht="30" outlineLevel="1">
      <c r="A16" s="83" t="s">
        <v>194</v>
      </c>
      <c r="B16" s="66" t="s">
        <v>34</v>
      </c>
      <c r="C16" s="67" t="s">
        <v>33</v>
      </c>
      <c r="D16" s="66"/>
      <c r="E16" s="104">
        <v>1009.3</v>
      </c>
      <c r="F16" s="86"/>
      <c r="G16" s="86"/>
      <c r="H16" s="86"/>
      <c r="I16" s="86"/>
      <c r="J16" s="86"/>
      <c r="K16" s="86"/>
      <c r="L16" s="86"/>
      <c r="M16" s="104">
        <v>746.2</v>
      </c>
      <c r="N16" s="88">
        <f t="shared" si="1"/>
        <v>0.7393242841573369</v>
      </c>
      <c r="O16" s="63">
        <v>0</v>
      </c>
      <c r="P16" s="6">
        <v>0</v>
      </c>
    </row>
    <row r="17" spans="1:16" ht="28.5">
      <c r="A17" s="83" t="s">
        <v>195</v>
      </c>
      <c r="B17" s="64" t="s">
        <v>36</v>
      </c>
      <c r="C17" s="65" t="s">
        <v>35</v>
      </c>
      <c r="D17" s="64"/>
      <c r="E17" s="85">
        <f>E18+E19</f>
        <v>11129.3</v>
      </c>
      <c r="F17" s="85">
        <f aca="true" t="shared" si="3" ref="F17:M17">F18+F19</f>
        <v>0</v>
      </c>
      <c r="G17" s="85">
        <f t="shared" si="3"/>
        <v>0</v>
      </c>
      <c r="H17" s="85">
        <f t="shared" si="3"/>
        <v>0</v>
      </c>
      <c r="I17" s="85">
        <f t="shared" si="3"/>
        <v>0</v>
      </c>
      <c r="J17" s="85">
        <f t="shared" si="3"/>
        <v>0</v>
      </c>
      <c r="K17" s="85">
        <f t="shared" si="3"/>
        <v>0</v>
      </c>
      <c r="L17" s="85">
        <f t="shared" si="3"/>
        <v>0</v>
      </c>
      <c r="M17" s="85">
        <f t="shared" si="3"/>
        <v>7391.7</v>
      </c>
      <c r="N17" s="89">
        <f t="shared" si="1"/>
        <v>0.6641657606498163</v>
      </c>
      <c r="O17" s="68">
        <v>0</v>
      </c>
      <c r="P17" s="6">
        <v>0</v>
      </c>
    </row>
    <row r="18" spans="1:16" ht="15" outlineLevel="1">
      <c r="A18" s="83" t="s">
        <v>196</v>
      </c>
      <c r="B18" s="66" t="s">
        <v>37</v>
      </c>
      <c r="C18" s="67" t="s">
        <v>176</v>
      </c>
      <c r="D18" s="66"/>
      <c r="E18" s="104">
        <v>10362</v>
      </c>
      <c r="F18" s="86"/>
      <c r="G18" s="86"/>
      <c r="H18" s="86"/>
      <c r="I18" s="86"/>
      <c r="J18" s="86"/>
      <c r="K18" s="86"/>
      <c r="L18" s="86"/>
      <c r="M18" s="104">
        <v>6986.4</v>
      </c>
      <c r="N18" s="88">
        <f t="shared" si="1"/>
        <v>0.6742327735958309</v>
      </c>
      <c r="O18" s="68">
        <v>0</v>
      </c>
      <c r="P18" s="6">
        <v>0</v>
      </c>
    </row>
    <row r="19" spans="1:16" ht="45" outlineLevel="1">
      <c r="A19" s="83" t="s">
        <v>197</v>
      </c>
      <c r="B19" s="66" t="s">
        <v>39</v>
      </c>
      <c r="C19" s="67" t="s">
        <v>38</v>
      </c>
      <c r="D19" s="66"/>
      <c r="E19" s="104">
        <v>767.3</v>
      </c>
      <c r="F19" s="86"/>
      <c r="G19" s="86"/>
      <c r="H19" s="86"/>
      <c r="I19" s="86"/>
      <c r="J19" s="86"/>
      <c r="K19" s="86"/>
      <c r="L19" s="86"/>
      <c r="M19" s="104">
        <v>405.3</v>
      </c>
      <c r="N19" s="88">
        <f t="shared" si="1"/>
        <v>0.5282158217124984</v>
      </c>
      <c r="O19" s="68">
        <v>0</v>
      </c>
      <c r="P19" s="6">
        <v>0</v>
      </c>
    </row>
    <row r="20" spans="1:16" ht="15">
      <c r="A20" s="83" t="s">
        <v>198</v>
      </c>
      <c r="B20" s="64" t="s">
        <v>41</v>
      </c>
      <c r="C20" s="65" t="s">
        <v>40</v>
      </c>
      <c r="D20" s="64"/>
      <c r="E20" s="98">
        <f>SUM(E21:E26)</f>
        <v>264119.6</v>
      </c>
      <c r="F20" s="85">
        <f aca="true" t="shared" si="4" ref="F20:M20">SUM(F21:F26)</f>
        <v>0</v>
      </c>
      <c r="G20" s="85">
        <f t="shared" si="4"/>
        <v>0</v>
      </c>
      <c r="H20" s="85">
        <f t="shared" si="4"/>
        <v>0</v>
      </c>
      <c r="I20" s="85">
        <f t="shared" si="4"/>
        <v>0</v>
      </c>
      <c r="J20" s="85">
        <f t="shared" si="4"/>
        <v>0</v>
      </c>
      <c r="K20" s="85">
        <f t="shared" si="4"/>
        <v>0</v>
      </c>
      <c r="L20" s="85">
        <f t="shared" si="4"/>
        <v>0</v>
      </c>
      <c r="M20" s="98">
        <f t="shared" si="4"/>
        <v>46993.2</v>
      </c>
      <c r="N20" s="89">
        <f t="shared" si="1"/>
        <v>0.17792394051785632</v>
      </c>
      <c r="O20" s="68">
        <v>0</v>
      </c>
      <c r="P20" s="6">
        <v>0</v>
      </c>
    </row>
    <row r="21" spans="1:16" ht="15">
      <c r="A21" s="83" t="s">
        <v>199</v>
      </c>
      <c r="B21" s="66" t="s">
        <v>166</v>
      </c>
      <c r="C21" s="84" t="s">
        <v>167</v>
      </c>
      <c r="D21" s="66"/>
      <c r="E21" s="104">
        <v>655.6</v>
      </c>
      <c r="F21" s="86"/>
      <c r="G21" s="86"/>
      <c r="H21" s="86"/>
      <c r="I21" s="86"/>
      <c r="J21" s="86"/>
      <c r="K21" s="86"/>
      <c r="L21" s="86"/>
      <c r="M21" s="104">
        <v>303.8</v>
      </c>
      <c r="N21" s="88">
        <f t="shared" si="1"/>
        <v>0.46339231238560097</v>
      </c>
      <c r="O21" s="68"/>
      <c r="P21" s="6"/>
    </row>
    <row r="22" spans="1:16" ht="15">
      <c r="A22" s="83" t="s">
        <v>200</v>
      </c>
      <c r="B22" s="66" t="s">
        <v>262</v>
      </c>
      <c r="C22" s="67" t="s">
        <v>263</v>
      </c>
      <c r="D22" s="66"/>
      <c r="E22" s="104">
        <v>935</v>
      </c>
      <c r="F22" s="86"/>
      <c r="G22" s="86"/>
      <c r="H22" s="86"/>
      <c r="I22" s="86"/>
      <c r="J22" s="86"/>
      <c r="K22" s="86"/>
      <c r="L22" s="86"/>
      <c r="M22" s="104">
        <v>935</v>
      </c>
      <c r="N22" s="88">
        <f t="shared" si="1"/>
        <v>1</v>
      </c>
      <c r="O22" s="68"/>
      <c r="P22" s="6"/>
    </row>
    <row r="23" spans="1:16" ht="15" outlineLevel="1">
      <c r="A23" s="83" t="s">
        <v>201</v>
      </c>
      <c r="B23" s="66" t="s">
        <v>43</v>
      </c>
      <c r="C23" s="67" t="s">
        <v>42</v>
      </c>
      <c r="D23" s="66"/>
      <c r="E23" s="104">
        <v>12174.2</v>
      </c>
      <c r="F23" s="86"/>
      <c r="G23" s="86"/>
      <c r="H23" s="86"/>
      <c r="I23" s="86"/>
      <c r="J23" s="86"/>
      <c r="K23" s="86"/>
      <c r="L23" s="86"/>
      <c r="M23" s="104">
        <v>10698.8</v>
      </c>
      <c r="N23" s="88">
        <f t="shared" si="1"/>
        <v>0.8788092852097057</v>
      </c>
      <c r="O23" s="68">
        <v>0</v>
      </c>
      <c r="P23" s="6">
        <v>0</v>
      </c>
    </row>
    <row r="24" spans="1:16" ht="15" outlineLevel="1">
      <c r="A24" s="83" t="s">
        <v>202</v>
      </c>
      <c r="B24" s="66" t="s">
        <v>45</v>
      </c>
      <c r="C24" s="67" t="s">
        <v>44</v>
      </c>
      <c r="D24" s="66"/>
      <c r="E24" s="104">
        <v>240420.4</v>
      </c>
      <c r="F24" s="86"/>
      <c r="G24" s="86"/>
      <c r="H24" s="86"/>
      <c r="I24" s="86"/>
      <c r="J24" s="86"/>
      <c r="K24" s="86"/>
      <c r="L24" s="86"/>
      <c r="M24" s="104">
        <v>29266.9</v>
      </c>
      <c r="N24" s="88">
        <f t="shared" si="1"/>
        <v>0.12173218246039022</v>
      </c>
      <c r="O24" s="68">
        <v>0</v>
      </c>
      <c r="P24" s="6">
        <v>0</v>
      </c>
    </row>
    <row r="25" spans="1:16" ht="15" outlineLevel="1">
      <c r="A25" s="83" t="s">
        <v>203</v>
      </c>
      <c r="B25" s="66" t="s">
        <v>299</v>
      </c>
      <c r="C25" s="67" t="s">
        <v>300</v>
      </c>
      <c r="D25" s="66"/>
      <c r="E25" s="104">
        <v>3677</v>
      </c>
      <c r="F25" s="86"/>
      <c r="G25" s="86"/>
      <c r="H25" s="86"/>
      <c r="I25" s="86"/>
      <c r="J25" s="86"/>
      <c r="K25" s="86"/>
      <c r="L25" s="86"/>
      <c r="M25" s="104">
        <v>2280.5</v>
      </c>
      <c r="N25" s="88">
        <f t="shared" si="1"/>
        <v>0.6202066902366059</v>
      </c>
      <c r="O25" s="68"/>
      <c r="P25" s="6"/>
    </row>
    <row r="26" spans="1:16" ht="33" customHeight="1" outlineLevel="1">
      <c r="A26" s="83" t="s">
        <v>204</v>
      </c>
      <c r="B26" s="66" t="s">
        <v>47</v>
      </c>
      <c r="C26" s="67" t="s">
        <v>46</v>
      </c>
      <c r="D26" s="66"/>
      <c r="E26" s="104">
        <v>6257.4</v>
      </c>
      <c r="F26" s="86"/>
      <c r="G26" s="86"/>
      <c r="H26" s="86"/>
      <c r="I26" s="86"/>
      <c r="J26" s="86"/>
      <c r="K26" s="86"/>
      <c r="L26" s="86"/>
      <c r="M26" s="104">
        <v>3508.2</v>
      </c>
      <c r="N26" s="88">
        <f t="shared" si="1"/>
        <v>0.5606481925400326</v>
      </c>
      <c r="O26" s="68">
        <v>0</v>
      </c>
      <c r="P26" s="6">
        <v>0</v>
      </c>
    </row>
    <row r="27" spans="1:16" ht="15" customHeight="1">
      <c r="A27" s="83" t="s">
        <v>205</v>
      </c>
      <c r="B27" s="64" t="s">
        <v>49</v>
      </c>
      <c r="C27" s="65" t="s">
        <v>48</v>
      </c>
      <c r="D27" s="64"/>
      <c r="E27" s="98">
        <f>E28+E29+E30+E31</f>
        <v>301777.9</v>
      </c>
      <c r="F27" s="85">
        <f aca="true" t="shared" si="5" ref="F27:M27">F28+F29+F30+F31</f>
        <v>0</v>
      </c>
      <c r="G27" s="85">
        <f t="shared" si="5"/>
        <v>0</v>
      </c>
      <c r="H27" s="85">
        <f t="shared" si="5"/>
        <v>0</v>
      </c>
      <c r="I27" s="85">
        <f t="shared" si="5"/>
        <v>0</v>
      </c>
      <c r="J27" s="85">
        <f t="shared" si="5"/>
        <v>0</v>
      </c>
      <c r="K27" s="85">
        <f t="shared" si="5"/>
        <v>0</v>
      </c>
      <c r="L27" s="85">
        <f t="shared" si="5"/>
        <v>0</v>
      </c>
      <c r="M27" s="85">
        <f t="shared" si="5"/>
        <v>108134.20000000001</v>
      </c>
      <c r="N27" s="89">
        <f t="shared" si="1"/>
        <v>0.3583237871295413</v>
      </c>
      <c r="O27" s="68">
        <v>0</v>
      </c>
      <c r="P27" s="6">
        <v>0</v>
      </c>
    </row>
    <row r="28" spans="1:16" ht="15" outlineLevel="1">
      <c r="A28" s="83" t="s">
        <v>206</v>
      </c>
      <c r="B28" s="66" t="s">
        <v>51</v>
      </c>
      <c r="C28" s="67" t="s">
        <v>50</v>
      </c>
      <c r="D28" s="66"/>
      <c r="E28" s="105">
        <v>4601.3</v>
      </c>
      <c r="F28" s="86"/>
      <c r="G28" s="86"/>
      <c r="H28" s="86"/>
      <c r="I28" s="86"/>
      <c r="J28" s="86"/>
      <c r="K28" s="86"/>
      <c r="L28" s="86"/>
      <c r="M28" s="104">
        <v>2101.4</v>
      </c>
      <c r="N28" s="88">
        <f t="shared" si="1"/>
        <v>0.4566970204072762</v>
      </c>
      <c r="O28" s="68">
        <v>0</v>
      </c>
      <c r="P28" s="6">
        <v>0</v>
      </c>
    </row>
    <row r="29" spans="1:16" ht="15" outlineLevel="1">
      <c r="A29" s="83" t="s">
        <v>207</v>
      </c>
      <c r="B29" s="66" t="s">
        <v>53</v>
      </c>
      <c r="C29" s="67" t="s">
        <v>52</v>
      </c>
      <c r="D29" s="66"/>
      <c r="E29" s="105">
        <v>138468</v>
      </c>
      <c r="F29" s="86"/>
      <c r="G29" s="86"/>
      <c r="H29" s="86"/>
      <c r="I29" s="86"/>
      <c r="J29" s="86"/>
      <c r="K29" s="86"/>
      <c r="L29" s="86"/>
      <c r="M29" s="104">
        <v>13834.1</v>
      </c>
      <c r="N29" s="88">
        <f t="shared" si="1"/>
        <v>0.09990828205794841</v>
      </c>
      <c r="O29" s="68">
        <v>0</v>
      </c>
      <c r="P29" s="6">
        <v>0</v>
      </c>
    </row>
    <row r="30" spans="1:16" ht="15" outlineLevel="1">
      <c r="A30" s="83" t="s">
        <v>208</v>
      </c>
      <c r="B30" s="66" t="s">
        <v>55</v>
      </c>
      <c r="C30" s="67" t="s">
        <v>54</v>
      </c>
      <c r="D30" s="66"/>
      <c r="E30" s="105">
        <v>136365.6</v>
      </c>
      <c r="F30" s="86"/>
      <c r="G30" s="86"/>
      <c r="H30" s="86"/>
      <c r="I30" s="86"/>
      <c r="J30" s="86"/>
      <c r="K30" s="86"/>
      <c r="L30" s="86"/>
      <c r="M30" s="104">
        <v>76605.1</v>
      </c>
      <c r="N30" s="88">
        <f t="shared" si="1"/>
        <v>0.5617626439512604</v>
      </c>
      <c r="O30" s="68">
        <v>0</v>
      </c>
      <c r="P30" s="6">
        <v>0</v>
      </c>
    </row>
    <row r="31" spans="1:16" ht="30" outlineLevel="1">
      <c r="A31" s="83" t="s">
        <v>209</v>
      </c>
      <c r="B31" s="66" t="s">
        <v>57</v>
      </c>
      <c r="C31" s="67" t="s">
        <v>56</v>
      </c>
      <c r="D31" s="66"/>
      <c r="E31" s="105">
        <v>22343</v>
      </c>
      <c r="F31" s="86"/>
      <c r="G31" s="86"/>
      <c r="H31" s="86"/>
      <c r="I31" s="86"/>
      <c r="J31" s="86"/>
      <c r="K31" s="86"/>
      <c r="L31" s="86"/>
      <c r="M31" s="104">
        <v>15593.6</v>
      </c>
      <c r="N31" s="88">
        <f t="shared" si="1"/>
        <v>0.6979188112607976</v>
      </c>
      <c r="O31" s="68">
        <v>0</v>
      </c>
      <c r="P31" s="6">
        <v>0</v>
      </c>
    </row>
    <row r="32" spans="1:16" ht="15">
      <c r="A32" s="83" t="s">
        <v>210</v>
      </c>
      <c r="B32" s="64" t="s">
        <v>59</v>
      </c>
      <c r="C32" s="65" t="s">
        <v>58</v>
      </c>
      <c r="D32" s="64"/>
      <c r="E32" s="98">
        <f>E33+E34</f>
        <v>5409</v>
      </c>
      <c r="F32" s="85">
        <f aca="true" t="shared" si="6" ref="F32:M32">F33+F34</f>
        <v>0</v>
      </c>
      <c r="G32" s="85">
        <f t="shared" si="6"/>
        <v>0</v>
      </c>
      <c r="H32" s="85">
        <f t="shared" si="6"/>
        <v>0</v>
      </c>
      <c r="I32" s="85">
        <f t="shared" si="6"/>
        <v>0</v>
      </c>
      <c r="J32" s="85">
        <f t="shared" si="6"/>
        <v>0</v>
      </c>
      <c r="K32" s="85">
        <f t="shared" si="6"/>
        <v>0</v>
      </c>
      <c r="L32" s="85">
        <f t="shared" si="6"/>
        <v>0</v>
      </c>
      <c r="M32" s="85">
        <f t="shared" si="6"/>
        <v>656.4</v>
      </c>
      <c r="N32" s="89">
        <f t="shared" si="1"/>
        <v>0.12135330005546312</v>
      </c>
      <c r="O32" s="68">
        <v>0</v>
      </c>
      <c r="P32" s="6">
        <v>0</v>
      </c>
    </row>
    <row r="33" spans="1:16" ht="30" outlineLevel="1">
      <c r="A33" s="83" t="s">
        <v>211</v>
      </c>
      <c r="B33" s="66" t="s">
        <v>61</v>
      </c>
      <c r="C33" s="67" t="s">
        <v>60</v>
      </c>
      <c r="D33" s="66"/>
      <c r="E33" s="105">
        <v>4464.5</v>
      </c>
      <c r="F33" s="86"/>
      <c r="G33" s="86"/>
      <c r="H33" s="86"/>
      <c r="I33" s="86"/>
      <c r="J33" s="86"/>
      <c r="K33" s="86"/>
      <c r="L33" s="86"/>
      <c r="M33" s="104">
        <v>414.4</v>
      </c>
      <c r="N33" s="88">
        <f t="shared" si="1"/>
        <v>0.09282114458505991</v>
      </c>
      <c r="O33" s="68">
        <v>0</v>
      </c>
      <c r="P33" s="6">
        <v>0</v>
      </c>
    </row>
    <row r="34" spans="1:16" ht="30" outlineLevel="1">
      <c r="A34" s="83" t="s">
        <v>212</v>
      </c>
      <c r="B34" s="66" t="s">
        <v>264</v>
      </c>
      <c r="C34" s="67" t="s">
        <v>265</v>
      </c>
      <c r="D34" s="66"/>
      <c r="E34" s="105">
        <v>944.5</v>
      </c>
      <c r="F34" s="86"/>
      <c r="G34" s="86"/>
      <c r="H34" s="86"/>
      <c r="I34" s="86"/>
      <c r="J34" s="86"/>
      <c r="K34" s="86"/>
      <c r="L34" s="86"/>
      <c r="M34" s="104">
        <v>242</v>
      </c>
      <c r="N34" s="88">
        <f t="shared" si="1"/>
        <v>0.25622022233986236</v>
      </c>
      <c r="O34" s="68"/>
      <c r="P34" s="6"/>
    </row>
    <row r="35" spans="1:16" ht="15">
      <c r="A35" s="83" t="s">
        <v>213</v>
      </c>
      <c r="B35" s="64" t="s">
        <v>63</v>
      </c>
      <c r="C35" s="65" t="s">
        <v>62</v>
      </c>
      <c r="D35" s="64"/>
      <c r="E35" s="98">
        <f>E36+E37+E38+E39+E40</f>
        <v>515450.70000000007</v>
      </c>
      <c r="F35" s="85">
        <f aca="true" t="shared" si="7" ref="F35:M35">F36+F37+F38+F39+F40</f>
        <v>0</v>
      </c>
      <c r="G35" s="85">
        <f t="shared" si="7"/>
        <v>0</v>
      </c>
      <c r="H35" s="85">
        <f t="shared" si="7"/>
        <v>0</v>
      </c>
      <c r="I35" s="85">
        <f t="shared" si="7"/>
        <v>0</v>
      </c>
      <c r="J35" s="85">
        <f t="shared" si="7"/>
        <v>0</v>
      </c>
      <c r="K35" s="85">
        <f t="shared" si="7"/>
        <v>0</v>
      </c>
      <c r="L35" s="85">
        <f t="shared" si="7"/>
        <v>0</v>
      </c>
      <c r="M35" s="98">
        <f t="shared" si="7"/>
        <v>309443.80000000005</v>
      </c>
      <c r="N35" s="89">
        <f t="shared" si="1"/>
        <v>0.6003363658250925</v>
      </c>
      <c r="O35" s="68">
        <v>0</v>
      </c>
      <c r="P35" s="6">
        <v>0</v>
      </c>
    </row>
    <row r="36" spans="1:16" ht="15" outlineLevel="1">
      <c r="A36" s="83" t="s">
        <v>214</v>
      </c>
      <c r="B36" s="66" t="s">
        <v>65</v>
      </c>
      <c r="C36" s="67" t="s">
        <v>64</v>
      </c>
      <c r="D36" s="66"/>
      <c r="E36" s="104">
        <v>179598.9</v>
      </c>
      <c r="F36" s="86"/>
      <c r="G36" s="86"/>
      <c r="H36" s="86"/>
      <c r="I36" s="86"/>
      <c r="J36" s="86"/>
      <c r="K36" s="86"/>
      <c r="L36" s="86"/>
      <c r="M36" s="104">
        <v>106756.1</v>
      </c>
      <c r="N36" s="88">
        <f t="shared" si="1"/>
        <v>0.5944139969676875</v>
      </c>
      <c r="O36" s="68">
        <v>0</v>
      </c>
      <c r="P36" s="6">
        <v>0</v>
      </c>
    </row>
    <row r="37" spans="1:16" ht="15" outlineLevel="1">
      <c r="A37" s="83" t="s">
        <v>215</v>
      </c>
      <c r="B37" s="66" t="s">
        <v>67</v>
      </c>
      <c r="C37" s="67" t="s">
        <v>66</v>
      </c>
      <c r="D37" s="66"/>
      <c r="E37" s="104">
        <v>265510.5</v>
      </c>
      <c r="F37" s="86"/>
      <c r="G37" s="86"/>
      <c r="H37" s="86"/>
      <c r="I37" s="86"/>
      <c r="J37" s="86"/>
      <c r="K37" s="86"/>
      <c r="L37" s="86"/>
      <c r="M37" s="104">
        <v>156957.3</v>
      </c>
      <c r="N37" s="88">
        <f t="shared" si="1"/>
        <v>0.5911528922584982</v>
      </c>
      <c r="O37" s="68">
        <v>0</v>
      </c>
      <c r="P37" s="6">
        <v>0</v>
      </c>
    </row>
    <row r="38" spans="1:16" ht="15" outlineLevel="1">
      <c r="A38" s="83" t="s">
        <v>216</v>
      </c>
      <c r="B38" s="66" t="s">
        <v>179</v>
      </c>
      <c r="C38" s="67" t="s">
        <v>186</v>
      </c>
      <c r="D38" s="66"/>
      <c r="E38" s="104">
        <v>26568.4</v>
      </c>
      <c r="F38" s="86"/>
      <c r="G38" s="86"/>
      <c r="H38" s="86"/>
      <c r="I38" s="86"/>
      <c r="J38" s="86"/>
      <c r="K38" s="86"/>
      <c r="L38" s="86"/>
      <c r="M38" s="104">
        <v>15250.2</v>
      </c>
      <c r="N38" s="88">
        <f t="shared" si="1"/>
        <v>0.5739976814561659</v>
      </c>
      <c r="O38" s="68"/>
      <c r="P38" s="6"/>
    </row>
    <row r="39" spans="1:16" ht="15" outlineLevel="1">
      <c r="A39" s="83" t="s">
        <v>217</v>
      </c>
      <c r="B39" s="66" t="s">
        <v>68</v>
      </c>
      <c r="C39" s="67" t="s">
        <v>187</v>
      </c>
      <c r="D39" s="66"/>
      <c r="E39" s="104">
        <v>6853</v>
      </c>
      <c r="F39" s="86"/>
      <c r="G39" s="86"/>
      <c r="H39" s="86"/>
      <c r="I39" s="86"/>
      <c r="J39" s="86"/>
      <c r="K39" s="86"/>
      <c r="L39" s="86"/>
      <c r="M39" s="104">
        <v>3736.5</v>
      </c>
      <c r="N39" s="88">
        <f t="shared" si="1"/>
        <v>0.5452356632131913</v>
      </c>
      <c r="O39" s="68">
        <v>0</v>
      </c>
      <c r="P39" s="6">
        <v>0</v>
      </c>
    </row>
    <row r="40" spans="1:16" ht="15" customHeight="1" outlineLevel="1">
      <c r="A40" s="83" t="s">
        <v>218</v>
      </c>
      <c r="B40" s="66" t="s">
        <v>70</v>
      </c>
      <c r="C40" s="67" t="s">
        <v>69</v>
      </c>
      <c r="D40" s="66"/>
      <c r="E40" s="104">
        <v>36919.9</v>
      </c>
      <c r="F40" s="86"/>
      <c r="G40" s="86"/>
      <c r="H40" s="86"/>
      <c r="I40" s="86"/>
      <c r="J40" s="86"/>
      <c r="K40" s="86"/>
      <c r="L40" s="86"/>
      <c r="M40" s="104">
        <v>26743.7</v>
      </c>
      <c r="N40" s="88">
        <f t="shared" si="1"/>
        <v>0.7243708677434121</v>
      </c>
      <c r="O40" s="68">
        <v>0</v>
      </c>
      <c r="P40" s="6">
        <v>0</v>
      </c>
    </row>
    <row r="41" spans="1:16" ht="15">
      <c r="A41" s="83" t="s">
        <v>219</v>
      </c>
      <c r="B41" s="64" t="s">
        <v>72</v>
      </c>
      <c r="C41" s="65" t="s">
        <v>71</v>
      </c>
      <c r="D41" s="64" t="s">
        <v>152</v>
      </c>
      <c r="E41" s="85">
        <f>SUM(E42:E43)</f>
        <v>74160.59999999999</v>
      </c>
      <c r="F41" s="85">
        <f aca="true" t="shared" si="8" ref="F41:M41">SUM(F42:F43)</f>
        <v>0</v>
      </c>
      <c r="G41" s="85">
        <f t="shared" si="8"/>
        <v>0</v>
      </c>
      <c r="H41" s="85">
        <f t="shared" si="8"/>
        <v>0</v>
      </c>
      <c r="I41" s="85">
        <f t="shared" si="8"/>
        <v>0</v>
      </c>
      <c r="J41" s="85">
        <f t="shared" si="8"/>
        <v>0</v>
      </c>
      <c r="K41" s="85">
        <f t="shared" si="8"/>
        <v>0</v>
      </c>
      <c r="L41" s="85">
        <f t="shared" si="8"/>
        <v>0</v>
      </c>
      <c r="M41" s="85">
        <f t="shared" si="8"/>
        <v>45466.5</v>
      </c>
      <c r="N41" s="89">
        <f t="shared" si="1"/>
        <v>0.6130816093720926</v>
      </c>
      <c r="O41" s="68">
        <v>0</v>
      </c>
      <c r="P41" s="6">
        <v>0</v>
      </c>
    </row>
    <row r="42" spans="1:16" ht="15" outlineLevel="1">
      <c r="A42" s="83" t="s">
        <v>220</v>
      </c>
      <c r="B42" s="66" t="s">
        <v>74</v>
      </c>
      <c r="C42" s="67" t="s">
        <v>73</v>
      </c>
      <c r="D42" s="66" t="s">
        <v>152</v>
      </c>
      <c r="E42" s="104">
        <v>66817.4</v>
      </c>
      <c r="F42" s="86"/>
      <c r="G42" s="86"/>
      <c r="H42" s="86"/>
      <c r="I42" s="86"/>
      <c r="J42" s="86"/>
      <c r="K42" s="86"/>
      <c r="L42" s="86"/>
      <c r="M42" s="104">
        <v>39112.9</v>
      </c>
      <c r="N42" s="88">
        <f t="shared" si="1"/>
        <v>0.5853699784786598</v>
      </c>
      <c r="O42" s="68">
        <v>0</v>
      </c>
      <c r="P42" s="6">
        <v>0</v>
      </c>
    </row>
    <row r="43" spans="1:16" ht="30" outlineLevel="1">
      <c r="A43" s="83" t="s">
        <v>221</v>
      </c>
      <c r="B43" s="66" t="s">
        <v>326</v>
      </c>
      <c r="C43" s="67" t="s">
        <v>327</v>
      </c>
      <c r="D43" s="66"/>
      <c r="E43" s="104">
        <v>7343.2</v>
      </c>
      <c r="F43" s="110"/>
      <c r="G43" s="110"/>
      <c r="H43" s="110"/>
      <c r="I43" s="110"/>
      <c r="J43" s="110"/>
      <c r="K43" s="110"/>
      <c r="L43" s="110"/>
      <c r="M43" s="104">
        <v>6353.6</v>
      </c>
      <c r="N43" s="88">
        <f t="shared" si="1"/>
        <v>0.8652358644732543</v>
      </c>
      <c r="O43" s="68"/>
      <c r="P43" s="6"/>
    </row>
    <row r="44" spans="1:16" ht="15">
      <c r="A44" s="83" t="s">
        <v>222</v>
      </c>
      <c r="B44" s="64" t="s">
        <v>76</v>
      </c>
      <c r="C44" s="65" t="s">
        <v>75</v>
      </c>
      <c r="D44" s="64"/>
      <c r="E44" s="85">
        <f>E45</f>
        <v>252</v>
      </c>
      <c r="F44" s="85">
        <f aca="true" t="shared" si="9" ref="F44:M44">F45</f>
        <v>0</v>
      </c>
      <c r="G44" s="85">
        <f t="shared" si="9"/>
        <v>0</v>
      </c>
      <c r="H44" s="85">
        <f t="shared" si="9"/>
        <v>0</v>
      </c>
      <c r="I44" s="85">
        <f t="shared" si="9"/>
        <v>0</v>
      </c>
      <c r="J44" s="85">
        <f t="shared" si="9"/>
        <v>0</v>
      </c>
      <c r="K44" s="85">
        <f t="shared" si="9"/>
        <v>0</v>
      </c>
      <c r="L44" s="85">
        <f t="shared" si="9"/>
        <v>0</v>
      </c>
      <c r="M44" s="85">
        <f t="shared" si="9"/>
        <v>224.6</v>
      </c>
      <c r="N44" s="88">
        <f t="shared" si="1"/>
        <v>0.8912698412698412</v>
      </c>
      <c r="O44" s="68">
        <v>0</v>
      </c>
      <c r="P44" s="6">
        <v>0</v>
      </c>
    </row>
    <row r="45" spans="1:16" ht="28.5" customHeight="1" outlineLevel="1">
      <c r="A45" s="83" t="s">
        <v>223</v>
      </c>
      <c r="B45" s="66" t="s">
        <v>78</v>
      </c>
      <c r="C45" s="67" t="s">
        <v>77</v>
      </c>
      <c r="D45" s="66"/>
      <c r="E45" s="104">
        <v>252</v>
      </c>
      <c r="F45" s="86"/>
      <c r="G45" s="86"/>
      <c r="H45" s="86"/>
      <c r="I45" s="86"/>
      <c r="J45" s="86"/>
      <c r="K45" s="86"/>
      <c r="L45" s="86"/>
      <c r="M45" s="104">
        <v>224.6</v>
      </c>
      <c r="N45" s="88">
        <f t="shared" si="1"/>
        <v>0.8912698412698412</v>
      </c>
      <c r="O45" s="68">
        <v>0</v>
      </c>
      <c r="P45" s="6">
        <v>0</v>
      </c>
    </row>
    <row r="46" spans="1:16" ht="15">
      <c r="A46" s="83" t="s">
        <v>224</v>
      </c>
      <c r="B46" s="64" t="s">
        <v>80</v>
      </c>
      <c r="C46" s="65" t="s">
        <v>79</v>
      </c>
      <c r="D46" s="64"/>
      <c r="E46" s="98">
        <f>E47+E49+E48</f>
        <v>39783.9</v>
      </c>
      <c r="F46" s="98">
        <f aca="true" t="shared" si="10" ref="F46:M46">F47+F49+F48</f>
        <v>0</v>
      </c>
      <c r="G46" s="98">
        <f t="shared" si="10"/>
        <v>0</v>
      </c>
      <c r="H46" s="98">
        <f t="shared" si="10"/>
        <v>0</v>
      </c>
      <c r="I46" s="98">
        <f t="shared" si="10"/>
        <v>0</v>
      </c>
      <c r="J46" s="98">
        <f t="shared" si="10"/>
        <v>0</v>
      </c>
      <c r="K46" s="98">
        <f t="shared" si="10"/>
        <v>0</v>
      </c>
      <c r="L46" s="98">
        <f t="shared" si="10"/>
        <v>0</v>
      </c>
      <c r="M46" s="98">
        <f t="shared" si="10"/>
        <v>32722.1</v>
      </c>
      <c r="N46" s="89">
        <f t="shared" si="1"/>
        <v>0.822496034828159</v>
      </c>
      <c r="O46" s="68">
        <v>0</v>
      </c>
      <c r="P46" s="6">
        <v>0</v>
      </c>
    </row>
    <row r="47" spans="1:16" ht="15" outlineLevel="1">
      <c r="A47" s="83" t="s">
        <v>225</v>
      </c>
      <c r="B47" s="66" t="s">
        <v>82</v>
      </c>
      <c r="C47" s="67" t="s">
        <v>81</v>
      </c>
      <c r="D47" s="66" t="s">
        <v>153</v>
      </c>
      <c r="E47" s="105">
        <v>34134.1</v>
      </c>
      <c r="F47" s="106"/>
      <c r="G47" s="106"/>
      <c r="H47" s="106"/>
      <c r="I47" s="106"/>
      <c r="J47" s="106"/>
      <c r="K47" s="106"/>
      <c r="L47" s="106"/>
      <c r="M47" s="105">
        <v>29658.2</v>
      </c>
      <c r="N47" s="88">
        <f t="shared" si="1"/>
        <v>0.8688730624214496</v>
      </c>
      <c r="O47" s="68">
        <v>0</v>
      </c>
      <c r="P47" s="6">
        <v>0</v>
      </c>
    </row>
    <row r="48" spans="1:16" ht="15" outlineLevel="1">
      <c r="A48" s="83" t="s">
        <v>226</v>
      </c>
      <c r="B48" s="66" t="s">
        <v>294</v>
      </c>
      <c r="C48" s="84" t="s">
        <v>295</v>
      </c>
      <c r="D48" s="66"/>
      <c r="E48" s="105">
        <v>2088.8</v>
      </c>
      <c r="F48" s="106"/>
      <c r="G48" s="106"/>
      <c r="H48" s="106"/>
      <c r="I48" s="106"/>
      <c r="J48" s="106"/>
      <c r="K48" s="106"/>
      <c r="L48" s="106"/>
      <c r="M48" s="105">
        <v>1196.1</v>
      </c>
      <c r="N48" s="88">
        <f t="shared" si="1"/>
        <v>0.5726254308693987</v>
      </c>
      <c r="O48" s="68"/>
      <c r="P48" s="6"/>
    </row>
    <row r="49" spans="1:16" ht="27.75" customHeight="1" outlineLevel="1">
      <c r="A49" s="83" t="s">
        <v>227</v>
      </c>
      <c r="B49" s="66" t="s">
        <v>84</v>
      </c>
      <c r="C49" s="67" t="s">
        <v>83</v>
      </c>
      <c r="D49" s="66"/>
      <c r="E49" s="105">
        <v>3561</v>
      </c>
      <c r="F49" s="106"/>
      <c r="G49" s="106"/>
      <c r="H49" s="106"/>
      <c r="I49" s="106"/>
      <c r="J49" s="106"/>
      <c r="K49" s="106"/>
      <c r="L49" s="106"/>
      <c r="M49" s="105">
        <v>1867.8</v>
      </c>
      <c r="N49" s="88">
        <f t="shared" si="1"/>
        <v>0.5245155855096882</v>
      </c>
      <c r="O49" s="68">
        <v>0</v>
      </c>
      <c r="P49" s="6">
        <v>0</v>
      </c>
    </row>
    <row r="50" spans="1:16" ht="15">
      <c r="A50" s="83" t="s">
        <v>228</v>
      </c>
      <c r="B50" s="64" t="s">
        <v>86</v>
      </c>
      <c r="C50" s="65" t="s">
        <v>85</v>
      </c>
      <c r="D50" s="64"/>
      <c r="E50" s="98">
        <f>SUM(E51:E53)</f>
        <v>122341.09999999999</v>
      </c>
      <c r="F50" s="98">
        <f aca="true" t="shared" si="11" ref="F50:M50">SUM(F51:F53)</f>
        <v>0</v>
      </c>
      <c r="G50" s="98">
        <f t="shared" si="11"/>
        <v>0</v>
      </c>
      <c r="H50" s="98">
        <f t="shared" si="11"/>
        <v>0</v>
      </c>
      <c r="I50" s="98">
        <f t="shared" si="11"/>
        <v>0</v>
      </c>
      <c r="J50" s="98">
        <f t="shared" si="11"/>
        <v>0</v>
      </c>
      <c r="K50" s="98">
        <f t="shared" si="11"/>
        <v>0</v>
      </c>
      <c r="L50" s="98">
        <f t="shared" si="11"/>
        <v>0</v>
      </c>
      <c r="M50" s="98">
        <f t="shared" si="11"/>
        <v>19643.7</v>
      </c>
      <c r="N50" s="89">
        <f t="shared" si="1"/>
        <v>0.16056501045029023</v>
      </c>
      <c r="O50" s="68">
        <v>0</v>
      </c>
      <c r="P50" s="6">
        <v>0</v>
      </c>
    </row>
    <row r="51" spans="1:16" ht="15">
      <c r="A51" s="83"/>
      <c r="B51" s="113" t="s">
        <v>330</v>
      </c>
      <c r="C51" s="67" t="s">
        <v>331</v>
      </c>
      <c r="D51" s="66"/>
      <c r="E51" s="114">
        <v>10803.2</v>
      </c>
      <c r="F51" s="114"/>
      <c r="G51" s="114"/>
      <c r="H51" s="114"/>
      <c r="I51" s="114"/>
      <c r="J51" s="114"/>
      <c r="K51" s="114"/>
      <c r="L51" s="114"/>
      <c r="M51" s="114">
        <v>7274.7</v>
      </c>
      <c r="N51" s="88">
        <f t="shared" si="1"/>
        <v>0.6733838122037914</v>
      </c>
      <c r="O51" s="68"/>
      <c r="P51" s="6"/>
    </row>
    <row r="52" spans="1:16" ht="18.75" customHeight="1" outlineLevel="1">
      <c r="A52" s="83" t="s">
        <v>229</v>
      </c>
      <c r="B52" s="66" t="s">
        <v>88</v>
      </c>
      <c r="C52" s="67" t="s">
        <v>87</v>
      </c>
      <c r="D52" s="66"/>
      <c r="E52" s="105">
        <v>108647.5</v>
      </c>
      <c r="F52" s="106"/>
      <c r="G52" s="106"/>
      <c r="H52" s="106"/>
      <c r="I52" s="106"/>
      <c r="J52" s="106"/>
      <c r="K52" s="106"/>
      <c r="L52" s="106"/>
      <c r="M52" s="105">
        <v>11776.5</v>
      </c>
      <c r="N52" s="88">
        <f t="shared" si="1"/>
        <v>0.1083918175751858</v>
      </c>
      <c r="O52" s="68">
        <v>0</v>
      </c>
      <c r="P52" s="6">
        <v>0</v>
      </c>
    </row>
    <row r="53" spans="1:16" ht="18.75" customHeight="1" outlineLevel="1">
      <c r="A53" s="83" t="s">
        <v>230</v>
      </c>
      <c r="B53" s="66" t="s">
        <v>306</v>
      </c>
      <c r="C53" s="67" t="s">
        <v>307</v>
      </c>
      <c r="D53" s="66"/>
      <c r="E53" s="105">
        <v>2890.4</v>
      </c>
      <c r="F53" s="109"/>
      <c r="G53" s="109"/>
      <c r="H53" s="109"/>
      <c r="I53" s="109"/>
      <c r="J53" s="109"/>
      <c r="K53" s="109"/>
      <c r="L53" s="109"/>
      <c r="M53" s="105">
        <v>592.5</v>
      </c>
      <c r="N53" s="88">
        <f t="shared" si="1"/>
        <v>0.20498892886797673</v>
      </c>
      <c r="O53" s="68"/>
      <c r="P53" s="6"/>
    </row>
    <row r="54" spans="1:16" ht="15">
      <c r="A54" s="83" t="s">
        <v>231</v>
      </c>
      <c r="B54" s="64" t="s">
        <v>90</v>
      </c>
      <c r="C54" s="65" t="s">
        <v>89</v>
      </c>
      <c r="D54" s="64"/>
      <c r="E54" s="98">
        <f>E55</f>
        <v>183</v>
      </c>
      <c r="F54" s="98">
        <f aca="true" t="shared" si="12" ref="F54:M54">F55</f>
        <v>0</v>
      </c>
      <c r="G54" s="98">
        <f t="shared" si="12"/>
        <v>0</v>
      </c>
      <c r="H54" s="98">
        <f t="shared" si="12"/>
        <v>0</v>
      </c>
      <c r="I54" s="98">
        <f t="shared" si="12"/>
        <v>0</v>
      </c>
      <c r="J54" s="98">
        <f t="shared" si="12"/>
        <v>0</v>
      </c>
      <c r="K54" s="98">
        <f t="shared" si="12"/>
        <v>0</v>
      </c>
      <c r="L54" s="98">
        <f t="shared" si="12"/>
        <v>0</v>
      </c>
      <c r="M54" s="98">
        <f t="shared" si="12"/>
        <v>58.6</v>
      </c>
      <c r="N54" s="89">
        <f t="shared" si="1"/>
        <v>0.3202185792349727</v>
      </c>
      <c r="O54" s="68">
        <v>0</v>
      </c>
      <c r="P54" s="6">
        <v>0</v>
      </c>
    </row>
    <row r="55" spans="1:16" ht="18" customHeight="1" outlineLevel="1">
      <c r="A55" s="83" t="s">
        <v>232</v>
      </c>
      <c r="B55" s="66" t="s">
        <v>92</v>
      </c>
      <c r="C55" s="67" t="s">
        <v>91</v>
      </c>
      <c r="D55" s="66"/>
      <c r="E55" s="107">
        <v>183</v>
      </c>
      <c r="F55" s="106"/>
      <c r="G55" s="106"/>
      <c r="H55" s="106"/>
      <c r="I55" s="106"/>
      <c r="J55" s="106"/>
      <c r="K55" s="106"/>
      <c r="L55" s="106"/>
      <c r="M55" s="105">
        <v>58.6</v>
      </c>
      <c r="N55" s="88">
        <f t="shared" si="1"/>
        <v>0.3202185792349727</v>
      </c>
      <c r="O55" s="68">
        <v>0</v>
      </c>
      <c r="P55" s="6">
        <v>0</v>
      </c>
    </row>
    <row r="56" spans="1:16" ht="28.5">
      <c r="A56" s="83" t="s">
        <v>233</v>
      </c>
      <c r="B56" s="64" t="s">
        <v>94</v>
      </c>
      <c r="C56" s="65" t="s">
        <v>93</v>
      </c>
      <c r="D56" s="64"/>
      <c r="E56" s="98">
        <f>E57</f>
        <v>150</v>
      </c>
      <c r="F56" s="98">
        <f aca="true" t="shared" si="13" ref="F56:M56">F57</f>
        <v>0</v>
      </c>
      <c r="G56" s="98">
        <f t="shared" si="13"/>
        <v>0</v>
      </c>
      <c r="H56" s="98">
        <f t="shared" si="13"/>
        <v>0</v>
      </c>
      <c r="I56" s="98">
        <f t="shared" si="13"/>
        <v>0</v>
      </c>
      <c r="J56" s="98">
        <f t="shared" si="13"/>
        <v>0</v>
      </c>
      <c r="K56" s="98">
        <f t="shared" si="13"/>
        <v>0</v>
      </c>
      <c r="L56" s="98">
        <f t="shared" si="13"/>
        <v>0</v>
      </c>
      <c r="M56" s="98">
        <f t="shared" si="13"/>
        <v>6.7</v>
      </c>
      <c r="N56" s="89">
        <f t="shared" si="1"/>
        <v>0.04466666666666667</v>
      </c>
      <c r="O56" s="68">
        <v>0</v>
      </c>
      <c r="P56" s="6">
        <v>0</v>
      </c>
    </row>
    <row r="57" spans="1:16" ht="30" outlineLevel="1">
      <c r="A57" s="83" t="s">
        <v>234</v>
      </c>
      <c r="B57" s="66" t="s">
        <v>96</v>
      </c>
      <c r="C57" s="67" t="s">
        <v>95</v>
      </c>
      <c r="D57" s="66"/>
      <c r="E57" s="107">
        <v>150</v>
      </c>
      <c r="F57" s="106"/>
      <c r="G57" s="106"/>
      <c r="H57" s="106"/>
      <c r="I57" s="106"/>
      <c r="J57" s="106"/>
      <c r="K57" s="106"/>
      <c r="L57" s="106"/>
      <c r="M57" s="105">
        <v>6.7</v>
      </c>
      <c r="N57" s="88">
        <f t="shared" si="1"/>
        <v>0.04466666666666667</v>
      </c>
      <c r="O57" s="68">
        <v>0</v>
      </c>
      <c r="P57" s="6">
        <v>0</v>
      </c>
    </row>
    <row r="58" spans="1:16" ht="15">
      <c r="A58" s="83" t="s">
        <v>235</v>
      </c>
      <c r="B58" s="122" t="s">
        <v>97</v>
      </c>
      <c r="C58" s="123"/>
      <c r="D58" s="124"/>
      <c r="E58" s="87">
        <f aca="true" t="shared" si="14" ref="E58:M58">E7+E15+E17+E20+E27+E32+E35+E41+E44+E46+E50+E54+E56</f>
        <v>1405735.1</v>
      </c>
      <c r="F58" s="87">
        <f t="shared" si="14"/>
        <v>0</v>
      </c>
      <c r="G58" s="87">
        <f t="shared" si="14"/>
        <v>0</v>
      </c>
      <c r="H58" s="87">
        <f t="shared" si="14"/>
        <v>0</v>
      </c>
      <c r="I58" s="87">
        <f t="shared" si="14"/>
        <v>0</v>
      </c>
      <c r="J58" s="87">
        <f t="shared" si="14"/>
        <v>0</v>
      </c>
      <c r="K58" s="87">
        <f t="shared" si="14"/>
        <v>0</v>
      </c>
      <c r="L58" s="87">
        <f t="shared" si="14"/>
        <v>0</v>
      </c>
      <c r="M58" s="87">
        <f t="shared" si="14"/>
        <v>623296.7999999999</v>
      </c>
      <c r="N58" s="89">
        <f t="shared" si="1"/>
        <v>0.4433956298025139</v>
      </c>
      <c r="O58" s="69">
        <v>0</v>
      </c>
      <c r="P58" s="7">
        <v>0</v>
      </c>
    </row>
    <row r="59" spans="1:16" ht="12.75">
      <c r="A59" s="70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1"/>
    </row>
    <row r="60" spans="1:16" ht="12.75">
      <c r="A60" s="70"/>
      <c r="B60" s="70"/>
      <c r="C60" s="121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8"/>
    </row>
    <row r="61" spans="1:15" ht="28.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</row>
    <row r="62" spans="1:15" ht="12.7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</row>
    <row r="63" spans="1:15" ht="12.7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70"/>
      <c r="N63" s="70"/>
      <c r="O63" s="70"/>
    </row>
    <row r="64" spans="1:15" ht="12.75">
      <c r="A64" s="70"/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</row>
    <row r="65" spans="1:15" ht="12.75">
      <c r="A65" s="70"/>
      <c r="B65" s="70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70"/>
    </row>
    <row r="66" spans="1:15" ht="12.75">
      <c r="A66" s="70"/>
      <c r="B66" s="70"/>
      <c r="C66" s="70"/>
      <c r="D66" s="70"/>
      <c r="E66" s="70"/>
      <c r="F66" s="70"/>
      <c r="G66" s="70"/>
      <c r="H66" s="70"/>
      <c r="I66" s="70"/>
      <c r="J66" s="70"/>
      <c r="K66" s="70"/>
      <c r="L66" s="70"/>
      <c r="M66" s="70"/>
      <c r="N66" s="70"/>
      <c r="O66" s="70"/>
    </row>
    <row r="67" spans="1:15" ht="12.75">
      <c r="A67" s="70"/>
      <c r="B67" s="70"/>
      <c r="C67" s="70"/>
      <c r="D67" s="70"/>
      <c r="E67" s="70"/>
      <c r="F67" s="70"/>
      <c r="G67" s="70"/>
      <c r="H67" s="70"/>
      <c r="I67" s="70"/>
      <c r="J67" s="70"/>
      <c r="K67" s="70"/>
      <c r="L67" s="70"/>
      <c r="M67" s="70"/>
      <c r="N67" s="70"/>
      <c r="O67" s="70"/>
    </row>
    <row r="68" spans="1:15" ht="12.75">
      <c r="A68" s="70"/>
      <c r="B68" s="70"/>
      <c r="C68" s="70"/>
      <c r="D68" s="70"/>
      <c r="E68" s="70"/>
      <c r="F68" s="70"/>
      <c r="G68" s="70"/>
      <c r="H68" s="70"/>
      <c r="I68" s="70"/>
      <c r="J68" s="70"/>
      <c r="K68" s="70"/>
      <c r="L68" s="70"/>
      <c r="M68" s="70"/>
      <c r="N68" s="70"/>
      <c r="O68" s="70"/>
    </row>
    <row r="69" spans="1:15" ht="12.75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</row>
  </sheetData>
  <sheetProtection/>
  <mergeCells count="6">
    <mergeCell ref="C60:O60"/>
    <mergeCell ref="C1:H1"/>
    <mergeCell ref="B58:D58"/>
    <mergeCell ref="C2:O2"/>
    <mergeCell ref="C3:O3"/>
    <mergeCell ref="C4:P4"/>
  </mergeCells>
  <printOptions/>
  <pageMargins left="0.7874015748031497" right="0.3937007874015748" top="0.3937007874015748" bottom="0.3937007874015748" header="0.3937007874015748" footer="0.3937007874015748"/>
  <pageSetup fitToHeight="200" fitToWidth="1" horizontalDpi="600" verticalDpi="6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89"/>
  <sheetViews>
    <sheetView zoomScale="110" zoomScaleNormal="110" zoomScaleSheetLayoutView="100" zoomScalePageLayoutView="0" workbookViewId="0" topLeftCell="A1">
      <selection activeCell="E12" sqref="E12"/>
    </sheetView>
  </sheetViews>
  <sheetFormatPr defaultColWidth="9.00390625" defaultRowHeight="12.75"/>
  <cols>
    <col min="1" max="1" width="5.625" style="0" customWidth="1"/>
    <col min="2" max="2" width="51.75390625" style="0" customWidth="1"/>
    <col min="3" max="3" width="29.25390625" style="0" customWidth="1"/>
    <col min="4" max="4" width="14.875" style="0" customWidth="1"/>
    <col min="5" max="5" width="14.75390625" style="0" customWidth="1"/>
    <col min="6" max="6" width="11.625" style="0" customWidth="1"/>
  </cols>
  <sheetData>
    <row r="2" spans="1:6" ht="65.25" customHeight="1">
      <c r="A2" s="130" t="s">
        <v>334</v>
      </c>
      <c r="B2" s="131"/>
      <c r="C2" s="131"/>
      <c r="D2" s="131"/>
      <c r="E2" s="131"/>
      <c r="F2" s="131"/>
    </row>
    <row r="3" spans="1:6" ht="12.75" customHeight="1">
      <c r="A3" s="136" t="s">
        <v>105</v>
      </c>
      <c r="B3" s="136" t="s">
        <v>1</v>
      </c>
      <c r="C3" s="136" t="s">
        <v>0</v>
      </c>
      <c r="D3" s="138" t="s">
        <v>305</v>
      </c>
      <c r="E3" s="132" t="s">
        <v>335</v>
      </c>
      <c r="F3" s="134" t="s">
        <v>100</v>
      </c>
    </row>
    <row r="4" spans="1:6" ht="108" customHeight="1">
      <c r="A4" s="137"/>
      <c r="B4" s="137"/>
      <c r="C4" s="137"/>
      <c r="D4" s="139"/>
      <c r="E4" s="133"/>
      <c r="F4" s="135"/>
    </row>
    <row r="5" spans="1:6" ht="15.75">
      <c r="A5" s="23">
        <v>1</v>
      </c>
      <c r="B5" s="23">
        <v>2</v>
      </c>
      <c r="C5" s="23">
        <v>3</v>
      </c>
      <c r="D5" s="23">
        <v>4</v>
      </c>
      <c r="E5" s="76">
        <v>5</v>
      </c>
      <c r="F5" s="76">
        <v>6</v>
      </c>
    </row>
    <row r="6" spans="1:6" ht="31.5">
      <c r="A6" s="24">
        <v>1</v>
      </c>
      <c r="B6" s="25" t="s">
        <v>163</v>
      </c>
      <c r="C6" s="26" t="s">
        <v>180</v>
      </c>
      <c r="D6" s="60">
        <f>D7+D8</f>
        <v>124.69999999999982</v>
      </c>
      <c r="E6" s="60">
        <f>E7+E8</f>
        <v>-4250</v>
      </c>
      <c r="F6" s="33">
        <v>0</v>
      </c>
    </row>
    <row r="7" spans="1:6" ht="49.5" customHeight="1">
      <c r="A7" s="24">
        <v>2</v>
      </c>
      <c r="B7" s="27" t="s">
        <v>160</v>
      </c>
      <c r="C7" s="28" t="s">
        <v>181</v>
      </c>
      <c r="D7" s="58">
        <v>6140</v>
      </c>
      <c r="E7" s="59">
        <v>0</v>
      </c>
      <c r="F7" s="72">
        <v>0</v>
      </c>
    </row>
    <row r="8" spans="1:6" ht="48" customHeight="1">
      <c r="A8" s="24">
        <v>3</v>
      </c>
      <c r="B8" s="27" t="s">
        <v>106</v>
      </c>
      <c r="C8" s="28" t="s">
        <v>182</v>
      </c>
      <c r="D8" s="58">
        <v>-6015.3</v>
      </c>
      <c r="E8" s="59">
        <v>-4250</v>
      </c>
      <c r="F8" s="72">
        <f>E8/D8%</f>
        <v>70.65316775555667</v>
      </c>
    </row>
    <row r="9" spans="1:6" ht="31.5">
      <c r="A9" s="24">
        <v>4</v>
      </c>
      <c r="B9" s="25" t="s">
        <v>107</v>
      </c>
      <c r="C9" s="26" t="s">
        <v>183</v>
      </c>
      <c r="D9" s="60">
        <f>D10+D11</f>
        <v>12561.09999999986</v>
      </c>
      <c r="E9" s="57">
        <f>E10+E11</f>
        <v>-91952.19999999995</v>
      </c>
      <c r="F9" s="75">
        <v>0</v>
      </c>
    </row>
    <row r="10" spans="1:6" ht="32.25" customHeight="1">
      <c r="A10" s="24">
        <v>5</v>
      </c>
      <c r="B10" s="29" t="s">
        <v>108</v>
      </c>
      <c r="C10" s="28" t="s">
        <v>184</v>
      </c>
      <c r="D10" s="59">
        <v>-1399189.3</v>
      </c>
      <c r="E10" s="59">
        <v>-741761.1</v>
      </c>
      <c r="F10" s="72">
        <f>E10/D10%</f>
        <v>53.013634395288754</v>
      </c>
    </row>
    <row r="11" spans="1:6" ht="31.5">
      <c r="A11" s="24">
        <v>6</v>
      </c>
      <c r="B11" s="29" t="s">
        <v>109</v>
      </c>
      <c r="C11" s="28" t="s">
        <v>185</v>
      </c>
      <c r="D11" s="59">
        <v>1411750.4</v>
      </c>
      <c r="E11" s="59">
        <v>649808.9</v>
      </c>
      <c r="F11" s="72">
        <f>E11/D11%</f>
        <v>46.028596839781315</v>
      </c>
    </row>
    <row r="12" spans="1:6" ht="35.25" customHeight="1">
      <c r="A12" s="30">
        <v>7</v>
      </c>
      <c r="B12" s="31" t="s">
        <v>298</v>
      </c>
      <c r="C12" s="32"/>
      <c r="D12" s="61">
        <f>D6+D9</f>
        <v>12685.799999999861</v>
      </c>
      <c r="E12" s="61">
        <f>E6+E9</f>
        <v>-96202.19999999995</v>
      </c>
      <c r="F12" s="73">
        <f>E12/D12%</f>
        <v>-758.3455517192531</v>
      </c>
    </row>
    <row r="13" spans="1:6" ht="35.25" customHeight="1">
      <c r="A13" s="99"/>
      <c r="B13" s="100"/>
      <c r="C13" s="101"/>
      <c r="D13" s="102"/>
      <c r="E13" s="102"/>
      <c r="F13" s="103"/>
    </row>
    <row r="14" spans="1:6" ht="35.25" customHeight="1">
      <c r="A14" s="99"/>
      <c r="B14" s="100"/>
      <c r="C14" s="101"/>
      <c r="D14" s="102"/>
      <c r="E14" s="102"/>
      <c r="F14" s="103"/>
    </row>
    <row r="15" spans="1:8" ht="68.25" customHeight="1">
      <c r="A15" s="99"/>
      <c r="B15" s="129"/>
      <c r="C15" s="129"/>
      <c r="D15" s="129"/>
      <c r="E15" s="129"/>
      <c r="F15" s="102"/>
      <c r="G15" s="102"/>
      <c r="H15" s="103"/>
    </row>
    <row r="16" spans="1:8" ht="35.25" customHeight="1">
      <c r="A16" s="99"/>
      <c r="B16" s="112"/>
      <c r="C16" s="112"/>
      <c r="D16" s="100"/>
      <c r="E16" s="101"/>
      <c r="F16" s="102"/>
      <c r="G16" s="102"/>
      <c r="H16" s="103"/>
    </row>
    <row r="17" spans="2:7" ht="14.25">
      <c r="B17" s="115"/>
      <c r="C17" s="116"/>
      <c r="F17" s="62"/>
      <c r="G17" s="62"/>
    </row>
    <row r="18" spans="2:7" ht="15">
      <c r="B18" s="117"/>
      <c r="C18" s="118"/>
      <c r="F18" s="62"/>
      <c r="G18" s="62"/>
    </row>
    <row r="19" spans="2:5" ht="12.75">
      <c r="B19" s="119"/>
      <c r="C19" s="119"/>
      <c r="D19" s="62"/>
      <c r="E19" s="62"/>
    </row>
    <row r="20" spans="4:5" ht="12.75">
      <c r="D20" s="62"/>
      <c r="E20" s="62"/>
    </row>
    <row r="21" spans="4:5" ht="12.75">
      <c r="D21" s="62"/>
      <c r="E21" s="62"/>
    </row>
    <row r="22" spans="4:5" ht="12.75">
      <c r="D22" s="62"/>
      <c r="E22" s="62"/>
    </row>
    <row r="23" spans="4:5" ht="12.75">
      <c r="D23" s="62"/>
      <c r="E23" s="62"/>
    </row>
    <row r="24" spans="4:5" ht="12.75">
      <c r="D24" s="62"/>
      <c r="E24" s="62"/>
    </row>
    <row r="25" spans="4:5" ht="12.75">
      <c r="D25" s="56"/>
      <c r="E25" s="56"/>
    </row>
    <row r="26" spans="4:5" ht="12.75">
      <c r="D26" s="56"/>
      <c r="E26" s="56"/>
    </row>
    <row r="27" spans="4:5" ht="12.75">
      <c r="D27" s="56"/>
      <c r="E27" s="56"/>
    </row>
    <row r="28" spans="4:5" ht="12.75">
      <c r="D28" s="56"/>
      <c r="E28" s="56"/>
    </row>
    <row r="29" spans="4:5" ht="12.75">
      <c r="D29" s="56"/>
      <c r="E29" s="56"/>
    </row>
    <row r="30" spans="4:5" ht="12.75">
      <c r="D30" s="56"/>
      <c r="E30" s="56"/>
    </row>
    <row r="31" spans="4:5" ht="12.75">
      <c r="D31" s="56"/>
      <c r="E31" s="56"/>
    </row>
    <row r="32" spans="4:5" ht="12.75">
      <c r="D32" s="56"/>
      <c r="E32" s="56"/>
    </row>
    <row r="33" spans="4:5" ht="12.75">
      <c r="D33" s="56"/>
      <c r="E33" s="56"/>
    </row>
    <row r="34" spans="4:5" ht="12.75">
      <c r="D34" s="56"/>
      <c r="E34" s="56"/>
    </row>
    <row r="35" spans="4:5" ht="12.75">
      <c r="D35" s="56"/>
      <c r="E35" s="56"/>
    </row>
    <row r="36" spans="4:5" ht="12.75">
      <c r="D36" s="56"/>
      <c r="E36" s="56"/>
    </row>
    <row r="37" spans="4:5" ht="12.75">
      <c r="D37" s="56"/>
      <c r="E37" s="56"/>
    </row>
    <row r="38" spans="4:5" ht="12.75">
      <c r="D38" s="56"/>
      <c r="E38" s="56"/>
    </row>
    <row r="39" spans="4:5" ht="12.75">
      <c r="D39" s="56"/>
      <c r="E39" s="56"/>
    </row>
    <row r="40" spans="4:5" ht="12.75">
      <c r="D40" s="56"/>
      <c r="E40" s="56"/>
    </row>
    <row r="41" spans="4:5" ht="12.75">
      <c r="D41" s="56"/>
      <c r="E41" s="56"/>
    </row>
    <row r="42" spans="4:5" ht="12.75">
      <c r="D42" s="56"/>
      <c r="E42" s="56"/>
    </row>
    <row r="43" spans="4:5" ht="12.75">
      <c r="D43" s="56"/>
      <c r="E43" s="56"/>
    </row>
    <row r="44" spans="4:5" ht="12.75">
      <c r="D44" s="56"/>
      <c r="E44" s="56"/>
    </row>
    <row r="45" spans="4:5" ht="12.75">
      <c r="D45" s="56"/>
      <c r="E45" s="56"/>
    </row>
    <row r="46" spans="4:5" ht="12.75">
      <c r="D46" s="56"/>
      <c r="E46" s="56"/>
    </row>
    <row r="47" spans="4:5" ht="12.75">
      <c r="D47" s="56"/>
      <c r="E47" s="56"/>
    </row>
    <row r="48" spans="4:5" ht="12.75">
      <c r="D48" s="56"/>
      <c r="E48" s="56"/>
    </row>
    <row r="49" spans="4:5" ht="12.75">
      <c r="D49" s="56"/>
      <c r="E49" s="56"/>
    </row>
    <row r="50" spans="4:5" ht="12.75">
      <c r="D50" s="56"/>
      <c r="E50" s="56"/>
    </row>
    <row r="51" spans="4:5" ht="12.75">
      <c r="D51" s="56"/>
      <c r="E51" s="56"/>
    </row>
    <row r="52" spans="4:5" ht="12.75">
      <c r="D52" s="56"/>
      <c r="E52" s="56"/>
    </row>
    <row r="53" spans="4:5" ht="12.75">
      <c r="D53" s="56"/>
      <c r="E53" s="56"/>
    </row>
    <row r="54" spans="4:5" ht="12.75">
      <c r="D54" s="56"/>
      <c r="E54" s="56"/>
    </row>
    <row r="55" spans="4:5" ht="12.75">
      <c r="D55" s="56"/>
      <c r="E55" s="56"/>
    </row>
    <row r="56" spans="4:5" ht="12.75">
      <c r="D56" s="56"/>
      <c r="E56" s="56"/>
    </row>
    <row r="57" spans="4:5" ht="12.75">
      <c r="D57" s="56"/>
      <c r="E57" s="56"/>
    </row>
    <row r="58" spans="4:5" ht="12.75">
      <c r="D58" s="56"/>
      <c r="E58" s="56"/>
    </row>
    <row r="59" spans="4:5" ht="12.75">
      <c r="D59" s="56"/>
      <c r="E59" s="56"/>
    </row>
    <row r="60" spans="4:5" ht="12.75">
      <c r="D60" s="56"/>
      <c r="E60" s="56"/>
    </row>
    <row r="61" spans="4:5" ht="12.75">
      <c r="D61" s="56"/>
      <c r="E61" s="56"/>
    </row>
    <row r="62" spans="4:5" ht="12.75">
      <c r="D62" s="56"/>
      <c r="E62" s="56"/>
    </row>
    <row r="63" spans="4:5" ht="12.75">
      <c r="D63" s="56"/>
      <c r="E63" s="56"/>
    </row>
    <row r="64" spans="4:5" ht="12.75">
      <c r="D64" s="56"/>
      <c r="E64" s="56"/>
    </row>
    <row r="65" spans="4:5" ht="12.75">
      <c r="D65" s="56"/>
      <c r="E65" s="56"/>
    </row>
    <row r="66" spans="4:5" ht="12.75">
      <c r="D66" s="56"/>
      <c r="E66" s="56"/>
    </row>
    <row r="67" spans="4:5" ht="12.75">
      <c r="D67" s="56"/>
      <c r="E67" s="56"/>
    </row>
    <row r="68" spans="4:5" ht="12.75">
      <c r="D68" s="56"/>
      <c r="E68" s="56"/>
    </row>
    <row r="69" spans="4:5" ht="12.75">
      <c r="D69" s="56"/>
      <c r="E69" s="56"/>
    </row>
    <row r="70" spans="4:5" ht="12.75">
      <c r="D70" s="56"/>
      <c r="E70" s="56"/>
    </row>
    <row r="71" spans="4:5" ht="12.75">
      <c r="D71" s="56"/>
      <c r="E71" s="56"/>
    </row>
    <row r="72" spans="4:5" ht="12.75">
      <c r="D72" s="56"/>
      <c r="E72" s="56"/>
    </row>
    <row r="73" spans="4:5" ht="12.75">
      <c r="D73" s="56"/>
      <c r="E73" s="56"/>
    </row>
    <row r="74" spans="4:5" ht="12.75">
      <c r="D74" s="56"/>
      <c r="E74" s="56"/>
    </row>
    <row r="75" spans="4:5" ht="12.75">
      <c r="D75" s="56"/>
      <c r="E75" s="56"/>
    </row>
    <row r="76" spans="4:5" ht="12.75">
      <c r="D76" s="56"/>
      <c r="E76" s="56"/>
    </row>
    <row r="77" spans="4:5" ht="12.75">
      <c r="D77" s="56"/>
      <c r="E77" s="56"/>
    </row>
    <row r="78" spans="4:5" ht="12.75">
      <c r="D78" s="56"/>
      <c r="E78" s="56"/>
    </row>
    <row r="79" spans="4:5" ht="12.75">
      <c r="D79" s="56"/>
      <c r="E79" s="56"/>
    </row>
    <row r="80" spans="4:5" ht="12.75">
      <c r="D80" s="56"/>
      <c r="E80" s="56"/>
    </row>
    <row r="81" spans="4:5" ht="12.75">
      <c r="D81" s="56"/>
      <c r="E81" s="56"/>
    </row>
    <row r="82" spans="4:5" ht="12.75">
      <c r="D82" s="56"/>
      <c r="E82" s="56"/>
    </row>
    <row r="83" spans="4:5" ht="12.75">
      <c r="D83" s="56"/>
      <c r="E83" s="56"/>
    </row>
    <row r="84" spans="4:5" ht="12.75">
      <c r="D84" s="56"/>
      <c r="E84" s="56"/>
    </row>
    <row r="85" spans="4:5" ht="12.75">
      <c r="D85" s="56"/>
      <c r="E85" s="56"/>
    </row>
    <row r="86" spans="4:5" ht="12.75">
      <c r="D86" s="56"/>
      <c r="E86" s="56"/>
    </row>
    <row r="87" spans="4:5" ht="12.75">
      <c r="D87" s="56"/>
      <c r="E87" s="56"/>
    </row>
    <row r="88" spans="4:5" ht="12.75">
      <c r="D88" s="56"/>
      <c r="E88" s="56"/>
    </row>
    <row r="89" spans="4:5" ht="12.75">
      <c r="D89" s="56"/>
      <c r="E89" s="56"/>
    </row>
  </sheetData>
  <sheetProtection/>
  <mergeCells count="8">
    <mergeCell ref="B15:E15"/>
    <mergeCell ref="A2:F2"/>
    <mergeCell ref="E3:E4"/>
    <mergeCell ref="F3:F4"/>
    <mergeCell ref="A3:A4"/>
    <mergeCell ref="B3:B4"/>
    <mergeCell ref="C3:C4"/>
    <mergeCell ref="D3:D4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H5"/>
  <sheetViews>
    <sheetView tabSelected="1" zoomScalePageLayoutView="0" workbookViewId="0" topLeftCell="A1">
      <selection activeCell="A3" sqref="A3"/>
    </sheetView>
  </sheetViews>
  <sheetFormatPr defaultColWidth="9.00390625" defaultRowHeight="12.75"/>
  <cols>
    <col min="1" max="1" width="51.125" style="0" customWidth="1"/>
    <col min="2" max="2" width="35.375" style="0" customWidth="1"/>
  </cols>
  <sheetData>
    <row r="2" spans="1:8" ht="56.25" customHeight="1">
      <c r="A2" s="129" t="s">
        <v>333</v>
      </c>
      <c r="B2" s="120"/>
      <c r="C2" s="13"/>
      <c r="D2" s="13"/>
      <c r="E2" s="13"/>
      <c r="F2" s="13"/>
      <c r="G2" s="13"/>
      <c r="H2" s="13"/>
    </row>
    <row r="3" spans="1:2" ht="15.75">
      <c r="A3" s="11"/>
      <c r="B3" s="11"/>
    </row>
    <row r="4" spans="1:5" ht="45.75" customHeight="1">
      <c r="A4" s="9" t="s">
        <v>21</v>
      </c>
      <c r="B4" s="10" t="s">
        <v>104</v>
      </c>
      <c r="E4" s="55"/>
    </row>
    <row r="5" spans="1:2" ht="18" customHeight="1">
      <c r="A5" s="12" t="s">
        <v>98</v>
      </c>
      <c r="B5" s="81">
        <v>0</v>
      </c>
    </row>
    <row r="21" ht="91.5" customHeight="1"/>
    <row r="22" ht="103.5" customHeight="1"/>
    <row r="28" ht="27" customHeight="1"/>
    <row r="31" ht="29.25" customHeight="1"/>
    <row r="34" ht="68.25" customHeight="1"/>
    <row r="36" ht="51.75" customHeight="1"/>
    <row r="46" ht="28.5" customHeight="1"/>
    <row r="50" ht="27.75" customHeight="1"/>
    <row r="52" ht="52.5" customHeight="1"/>
    <row r="60" ht="28.5" customHeight="1"/>
  </sheetData>
  <sheetProtection/>
  <mergeCells count="1"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BUDGET1</dc:creator>
  <cp:keywords/>
  <dc:description/>
  <cp:lastModifiedBy>Пользователь Windows</cp:lastModifiedBy>
  <cp:lastPrinted>2023-09-15T10:21:52Z</cp:lastPrinted>
  <dcterms:created xsi:type="dcterms:W3CDTF">2012-04-02T11:15:40Z</dcterms:created>
  <dcterms:modified xsi:type="dcterms:W3CDTF">2023-09-15T10:21:56Z</dcterms:modified>
  <cp:category/>
  <cp:version/>
  <cp:contentType/>
  <cp:contentStatus/>
</cp:coreProperties>
</file>