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'расходы'!$A$1:$N$58</definedName>
  </definedNames>
  <calcPr fullCalcOnLoad="1"/>
</workbook>
</file>

<file path=xl/sharedStrings.xml><?xml version="1.0" encoding="utf-8"?>
<sst xmlns="http://schemas.openxmlformats.org/spreadsheetml/2006/main" count="409" uniqueCount="339">
  <si>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</si>
  <si>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</si>
  <si>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</si>
  <si>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</si>
  <si>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</si>
  <si>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</si>
  <si>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</si>
  <si>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</si>
  <si>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</si>
  <si>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</si>
  <si>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</si>
  <si>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</si>
  <si>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</si>
  <si>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</si>
  <si>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</si>
  <si>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</si>
  <si>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</si>
  <si>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</si>
  <si>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</si>
  <si>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</si>
  <si>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</si>
  <si>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</si>
  <si>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</si>
  <si>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</si>
  <si>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</si>
  <si>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</si>
  <si>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</si>
  <si>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</si>
  <si>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</si>
  <si>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</si>
  <si>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</si>
  <si>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</si>
  <si>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</si>
  <si>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</si>
  <si>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</si>
  <si>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</si>
  <si>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</si>
  <si>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</si>
  <si>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</si>
  <si>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</si>
  <si>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</si>
  <si>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</si>
  <si>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</si>
  <si>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</si>
  <si>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</si>
  <si>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</si>
  <si>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</si>
  <si>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</si>
  <si>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</si>
  <si>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</si>
  <si>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</si>
  <si>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</si>
  <si>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</si>
  <si>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</si>
  <si>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</si>
  <si>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</si>
  <si>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</si>
  <si>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</si>
  <si>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</si>
  <si>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</si>
  <si>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</si>
  <si>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</si>
  <si>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</si>
  <si>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</si>
  <si>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</si>
  <si>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</si>
  <si>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</si>
  <si>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</si>
  <si>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</si>
  <si>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</si>
  <si>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</si>
  <si>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</si>
  <si>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</si>
  <si>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</si>
  <si>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</si>
  <si>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</si>
  <si>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</si>
  <si>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</si>
  <si>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</si>
  <si>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</si>
  <si>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</si>
  <si>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</si>
  <si>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</si>
  <si>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</si>
  <si>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</si>
  <si>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</si>
  <si>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</si>
  <si>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</si>
  <si>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</si>
  <si>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</si>
  <si>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</si>
  <si>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</si>
  <si>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</si>
  <si>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</si>
  <si>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</si>
  <si>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</si>
  <si>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</si>
  <si>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</si>
  <si>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</si>
  <si>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</si>
  <si>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</si>
  <si>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</si>
  <si>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</si>
  <si>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</si>
  <si>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</si>
  <si>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</si>
  <si>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</si>
  <si>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</si>
  <si>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</si>
  <si>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</si>
  <si>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</si>
  <si>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</si>
  <si>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</si>
  <si>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</si>
  <si>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</si>
  <si>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</si>
  <si>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</si>
  <si>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</si>
  <si>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</si>
  <si>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</si>
  <si>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</si>
  <si>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</si>
  <si>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</si>
  <si>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</si>
  <si>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</si>
  <si>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</si>
  <si>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</si>
  <si>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</si>
  <si>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</si>
  <si>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</si>
  <si>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</si>
  <si>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</si>
  <si>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</si>
  <si>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</si>
  <si>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</si>
  <si>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</si>
  <si>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</si>
  <si>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</si>
  <si>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</si>
  <si>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</si>
  <si>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</si>
  <si>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</si>
  <si>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</si>
  <si>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</si>
  <si>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</si>
  <si>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</si>
  <si>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</si>
  <si>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</si>
  <si>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</si>
  <si>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</si>
  <si>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</si>
  <si>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</si>
  <si>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</si>
  <si>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</si>
  <si>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</si>
  <si>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</si>
  <si>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</si>
  <si>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</si>
  <si>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</si>
  <si>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</si>
  <si>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</si>
  <si>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</si>
  <si>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</si>
  <si>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</si>
  <si>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</si>
  <si>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</si>
  <si>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</si>
  <si>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</si>
  <si>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</si>
  <si>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</si>
  <si>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</si>
  <si>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</si>
  <si>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</si>
  <si>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</si>
  <si>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</si>
  <si>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</si>
  <si>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</si>
  <si>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</si>
  <si>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</si>
  <si>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</si>
  <si>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</si>
  <si>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</si>
  <si>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</si>
  <si>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</si>
  <si>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</si>
  <si>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</si>
  <si>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</si>
  <si>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</si>
  <si>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</si>
  <si>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</si>
  <si>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</si>
  <si>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</si>
  <si>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</si>
  <si>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</si>
  <si>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</si>
  <si>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</si>
  <si>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</si>
  <si>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</si>
  <si>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</si>
  <si>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</si>
  <si>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</si>
  <si>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</si>
  <si>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</si>
  <si>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</si>
  <si>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</si>
  <si>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</si>
  <si>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</si>
  <si>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</si>
  <si>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</si>
  <si>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</si>
  <si>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</si>
  <si>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</si>
  <si>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</si>
  <si>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</si>
  <si>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</si>
  <si>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</si>
  <si>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</si>
  <si>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</si>
  <si>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</si>
  <si>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</si>
  <si>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</si>
  <si>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</si>
  <si>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</si>
  <si>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</si>
  <si>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</si>
  <si>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</si>
  <si>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</si>
  <si>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</si>
  <si>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</si>
  <si>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</si>
  <si>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</si>
  <si>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</si>
  <si>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</si>
  <si>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</si>
  <si>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</si>
  <si>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</si>
  <si>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</si>
  <si>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</si>
  <si>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</si>
  <si>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</si>
  <si>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</si>
  <si>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</si>
  <si>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</si>
  <si>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</si>
  <si>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</si>
  <si>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</si>
  <si>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</si>
  <si>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</si>
  <si>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</si>
  <si>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</si>
  <si>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</si>
  <si>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</si>
  <si>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</si>
  <si>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</si>
  <si>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</si>
  <si>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</si>
  <si>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</si>
  <si>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</si>
  <si>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</si>
  <si>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</si>
  <si>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</si>
  <si>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</si>
  <si>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</si>
  <si>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</si>
  <si>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</si>
  <si>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</si>
  <si>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</si>
  <si>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</si>
  <si>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</si>
  <si>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</si>
  <si>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</si>
  <si>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</si>
  <si>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</si>
  <si>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</si>
  <si>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</si>
  <si>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</si>
  <si>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</si>
  <si>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</si>
  <si>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</si>
  <si>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</si>
  <si>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</si>
  <si>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</si>
  <si>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</si>
  <si>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</si>
  <si>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</si>
  <si>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</si>
  <si>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</si>
  <si>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</si>
  <si>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</si>
  <si>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</si>
  <si>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</si>
  <si>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</si>
  <si>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</si>
  <si>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</si>
  <si>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</si>
  <si>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</si>
  <si>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</si>
  <si>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</si>
  <si>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</si>
  <si>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</si>
  <si>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</si>
  <si>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</si>
  <si>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</si>
  <si>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</si>
  <si>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</si>
  <si>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</si>
  <si>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</si>
  <si>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</si>
  <si>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</si>
  <si>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</si>
  <si>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</si>
  <si>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</si>
  <si>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</si>
  <si>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</si>
  <si>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</si>
  <si>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</si>
  <si>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</si>
  <si>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</si>
  <si>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</si>
  <si>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</si>
  <si>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</si>
  <si>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</si>
  <si>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</si>
  <si>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000 2 02 2599 04 0000 150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</si>
  <si>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</si>
  <si>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</si>
  <si>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0804</t>
  </si>
  <si>
    <t xml:space="preserve">      Другие вопросы в области культуры, кинематографии</t>
  </si>
  <si>
    <t>000 1 17 15020 00 0000 150</t>
  </si>
  <si>
    <t>Инициативные платежи</t>
  </si>
  <si>
    <t>1101</t>
  </si>
  <si>
    <t xml:space="preserve">      Физическая культура</t>
  </si>
  <si>
    <t>66</t>
  </si>
  <si>
    <t>Информация об исполнении бюджета городского округа Верхотурский 
по доходам на 01.08.2023 года</t>
  </si>
  <si>
    <t>Исполнение 
на           01.08.2023, 
в тысячах 
рублей</t>
  </si>
  <si>
    <t>Информация  об объеме просроченной кредиторской задолженности по городскому округу Верхотурский 
 (бюджетная деятельность) на 01.08.2023 года</t>
  </si>
  <si>
    <t>Информация об исполнении бюджета городского округа Верхотурский 
по расходам на 01.08.2023 года</t>
  </si>
  <si>
    <t>Исполнение 
на 01.08.2023,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</si>
  <si>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01.08.2023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</si>
</sst>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8" fillId="16" borderId="1">
      <alignment horizontal="right" vertical="top" shrinkToFit="1"/>
      <protection/>
    </xf>
    <xf numFmtId="172" fontId="38" fillId="17" borderId="1">
      <alignment horizontal="right" vertical="top" shrinkToFit="1"/>
      <protection/>
    </xf>
    <xf numFmtId="172" fontId="38" fillId="16" borderId="1">
      <alignment horizontal="right" vertical="top" shrinkToFit="1"/>
      <protection/>
    </xf>
    <xf numFmtId="10" fontId="38" fillId="17" borderId="1">
      <alignment horizontal="right" vertical="top" shrinkToFit="1"/>
      <protection/>
    </xf>
    <xf numFmtId="10" fontId="38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8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8" fillId="29" borderId="1" xfId="34" applyNumberForma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10" fontId="40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8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9" fillId="29" borderId="1" xfId="33" applyNumberFormat="1" applyFont="1" applyFill="1" applyProtection="1">
      <alignment horizontal="right" vertical="top" shrinkToFit="1"/>
      <protection/>
    </xf>
    <xf numFmtId="172" fontId="39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9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172" fontId="0" fillId="29" borderId="0" xfId="0" applyNumberFormat="1" applyFont="1" applyFill="1" applyBorder="1" applyAlignment="1">
      <alignment horizontal="right" vertical="top" shrinkToFit="1"/>
    </xf>
    <xf numFmtId="0" fontId="33" fillId="0" borderId="11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172" fontId="41" fillId="0" borderId="1" xfId="35" applyNumberFormat="1" applyFont="1" applyFill="1" applyProtection="1">
      <alignment horizontal="right" vertical="top" shrinkToFit="1"/>
      <protection/>
    </xf>
    <xf numFmtId="0" fontId="20" fillId="0" borderId="0" xfId="0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72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zoomScale="120" zoomScaleNormal="120" zoomScaleSheetLayoutView="150" zoomScalePageLayoutView="0" workbookViewId="0" topLeftCell="A62">
      <selection activeCell="A72" sqref="A72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20" t="s">
        <v>333</v>
      </c>
      <c r="B2" s="120"/>
      <c r="C2" s="120"/>
      <c r="D2" s="120"/>
      <c r="E2" s="120"/>
      <c r="F2" s="12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334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127997.7</v>
      </c>
      <c r="E6" s="91">
        <f>E7+E11+E16+E19+E21+E27+E29+E32+E35+E41+E9</f>
        <v>67649.1</v>
      </c>
      <c r="F6" s="92">
        <f>E6/D6*100</f>
        <v>52.851809055943974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18458.8</v>
      </c>
      <c r="F7" s="42">
        <f aca="true" t="shared" si="0" ref="F7:F68">E7/D7*100</f>
        <v>49.707284233203175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18458.8</v>
      </c>
      <c r="F8" s="42">
        <f t="shared" si="0"/>
        <v>49.707284233203175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24443.9</v>
      </c>
      <c r="F9" s="42">
        <f t="shared" si="0"/>
        <v>60.182932834351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24443.9</v>
      </c>
      <c r="F10" s="42">
        <f t="shared" si="0"/>
        <v>60.182932834351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7168.8</v>
      </c>
      <c r="F11" s="42">
        <f t="shared" si="0"/>
        <v>59.20811377789524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7019.7</v>
      </c>
      <c r="F12" s="42">
        <f t="shared" si="0"/>
        <v>70.52281540718118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-21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4.6</v>
      </c>
      <c r="F14" s="42">
        <f t="shared" si="0"/>
        <v>2.2549019607843137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165.5</v>
      </c>
      <c r="F15" s="42">
        <f t="shared" si="0"/>
        <v>8.487179487179487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1950.1</v>
      </c>
      <c r="F16" s="42">
        <f t="shared" si="0"/>
        <v>23.830239634377328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16.6</v>
      </c>
      <c r="F17" s="42">
        <f t="shared" si="0"/>
        <v>0.519074421513446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1933.5</v>
      </c>
      <c r="F18" s="42">
        <f t="shared" si="0"/>
        <v>38.78402503359878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2447</v>
      </c>
      <c r="F19" s="42">
        <f t="shared" si="0"/>
        <v>58.4861014842611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2447</v>
      </c>
      <c r="F20" s="42">
        <f t="shared" si="0"/>
        <v>58.4861014842611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7899.400000000001</v>
      </c>
      <c r="F21" s="42">
        <f t="shared" si="0"/>
        <v>56.665112442164926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2945.9</v>
      </c>
      <c r="F22" s="42">
        <f t="shared" si="0"/>
        <v>76.34040788825831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4.2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2579.5</v>
      </c>
      <c r="F24" s="42">
        <f t="shared" si="0"/>
        <v>51.86384108090719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2313.2</v>
      </c>
      <c r="F25" s="42">
        <f t="shared" si="0"/>
        <v>45.74434424932763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56.6</v>
      </c>
      <c r="F26" s="42">
        <f t="shared" si="0"/>
        <v>110.546875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180.8</v>
      </c>
      <c r="F27" s="42">
        <f t="shared" si="0"/>
        <v>151.93277310924373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180.8</v>
      </c>
      <c r="F28" s="42">
        <f t="shared" si="0"/>
        <v>151.93277310924373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5147.5</v>
      </c>
      <c r="E29" s="41">
        <f>SUM(E30:E31)</f>
        <v>4043.7</v>
      </c>
      <c r="F29" s="42">
        <f t="shared" si="0"/>
        <v>78.55658086449733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5147.5</v>
      </c>
      <c r="E30" s="41">
        <v>3282.9</v>
      </c>
      <c r="F30" s="42">
        <f t="shared" si="0"/>
        <v>63.776590577950465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760.8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378.70000000000005</v>
      </c>
      <c r="F32" s="42">
        <f t="shared" si="0"/>
        <v>84.15555555555557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370.1</v>
      </c>
      <c r="F33" s="42">
        <f t="shared" si="0"/>
        <v>82.24444444444445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8.6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478.40000000000003</v>
      </c>
      <c r="F35" s="42">
        <f t="shared" si="0"/>
        <v>57.02026221692492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239.8</v>
      </c>
      <c r="F36" s="42">
        <f t="shared" si="0"/>
        <v>50.75132275132276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114.9</v>
      </c>
      <c r="F37" s="42">
        <f t="shared" si="0"/>
        <v>137.93517406962786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25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18.7</v>
      </c>
      <c r="F39" s="42">
        <f t="shared" si="0"/>
        <v>23.581336696090794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SUM(D42:D44)</f>
        <v>5275.7</v>
      </c>
      <c r="E41" s="41">
        <f>SUM(E42:E44)</f>
        <v>199.5</v>
      </c>
      <c r="F41" s="42">
        <f t="shared" si="0"/>
        <v>3.781488712398355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-1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29.3</v>
      </c>
      <c r="F43" s="42">
        <f t="shared" si="0"/>
        <v>0.5801750425725714</v>
      </c>
    </row>
    <row r="44" spans="1:6" ht="12.75">
      <c r="A44" s="38" t="s">
        <v>223</v>
      </c>
      <c r="B44" s="39" t="s">
        <v>328</v>
      </c>
      <c r="C44" s="40" t="s">
        <v>329</v>
      </c>
      <c r="D44" s="41">
        <v>225.5</v>
      </c>
      <c r="E44" s="41">
        <v>171.2</v>
      </c>
      <c r="F44" s="42">
        <f t="shared" si="0"/>
        <v>75.92017738359202</v>
      </c>
    </row>
    <row r="45" spans="1:6" ht="12.75">
      <c r="A45" s="38" t="s">
        <v>224</v>
      </c>
      <c r="B45" s="90" t="s">
        <v>142</v>
      </c>
      <c r="C45" s="46" t="s">
        <v>141</v>
      </c>
      <c r="D45" s="91">
        <f>D46+D69</f>
        <v>1093299.1</v>
      </c>
      <c r="E45" s="91">
        <f>E46+E69</f>
        <v>549052.2</v>
      </c>
      <c r="F45" s="92">
        <f t="shared" si="0"/>
        <v>50.21976145411625</v>
      </c>
    </row>
    <row r="46" spans="1:6" ht="38.25">
      <c r="A46" s="38" t="s">
        <v>225</v>
      </c>
      <c r="B46" s="39" t="s">
        <v>146</v>
      </c>
      <c r="C46" s="40" t="s">
        <v>292</v>
      </c>
      <c r="D46" s="41">
        <f>D47+D50+D57+D65</f>
        <v>1093299.1</v>
      </c>
      <c r="E46" s="41">
        <f>E47+E50+E57+E65</f>
        <v>555453.6</v>
      </c>
      <c r="F46" s="42">
        <f t="shared" si="0"/>
        <v>50.80527368951459</v>
      </c>
    </row>
    <row r="47" spans="1:6" ht="25.5">
      <c r="A47" s="38" t="s">
        <v>226</v>
      </c>
      <c r="B47" s="39" t="s">
        <v>245</v>
      </c>
      <c r="C47" s="40" t="s">
        <v>278</v>
      </c>
      <c r="D47" s="41">
        <f>SUM(D48:D49)</f>
        <v>461986</v>
      </c>
      <c r="E47" s="41">
        <f>SUM(E48:E49)</f>
        <v>270205</v>
      </c>
      <c r="F47" s="42">
        <f t="shared" si="0"/>
        <v>58.487703090569845</v>
      </c>
    </row>
    <row r="48" spans="1:6" ht="36">
      <c r="A48" s="38" t="s">
        <v>227</v>
      </c>
      <c r="B48" s="95" t="s">
        <v>246</v>
      </c>
      <c r="C48" s="96" t="s">
        <v>279</v>
      </c>
      <c r="D48" s="93">
        <v>109410</v>
      </c>
      <c r="E48" s="93">
        <v>64538</v>
      </c>
      <c r="F48" s="94">
        <f t="shared" si="0"/>
        <v>58.987295494013345</v>
      </c>
    </row>
    <row r="49" spans="1:6" ht="24">
      <c r="A49" s="38" t="s">
        <v>228</v>
      </c>
      <c r="B49" s="95" t="s">
        <v>254</v>
      </c>
      <c r="C49" s="96" t="s">
        <v>280</v>
      </c>
      <c r="D49" s="93">
        <v>352576</v>
      </c>
      <c r="E49" s="93">
        <v>205667</v>
      </c>
      <c r="F49" s="94">
        <f t="shared" si="0"/>
        <v>58.33267153748412</v>
      </c>
    </row>
    <row r="50" spans="1:6" ht="28.5" customHeight="1">
      <c r="A50" s="38" t="s">
        <v>229</v>
      </c>
      <c r="B50" s="39" t="s">
        <v>247</v>
      </c>
      <c r="C50" s="40" t="s">
        <v>281</v>
      </c>
      <c r="D50" s="41">
        <f>SUM(D51:D56)</f>
        <v>296866.80000000005</v>
      </c>
      <c r="E50" s="41">
        <f>SUM(E51:E56)</f>
        <v>58644</v>
      </c>
      <c r="F50" s="42">
        <f t="shared" si="0"/>
        <v>19.754314056000872</v>
      </c>
    </row>
    <row r="51" spans="1:6" ht="36">
      <c r="A51" s="38" t="s">
        <v>230</v>
      </c>
      <c r="B51" s="95" t="s">
        <v>296</v>
      </c>
      <c r="C51" s="96" t="s">
        <v>297</v>
      </c>
      <c r="D51" s="93">
        <v>127500.6</v>
      </c>
      <c r="E51" s="93">
        <v>0</v>
      </c>
      <c r="F51" s="94">
        <f t="shared" si="0"/>
        <v>0</v>
      </c>
    </row>
    <row r="52" spans="1:6" ht="24">
      <c r="A52" s="38" t="s">
        <v>231</v>
      </c>
      <c r="B52" s="95" t="s">
        <v>317</v>
      </c>
      <c r="C52" s="96" t="s">
        <v>318</v>
      </c>
      <c r="D52" s="93">
        <v>723.2</v>
      </c>
      <c r="E52" s="93">
        <v>723.2</v>
      </c>
      <c r="F52" s="94">
        <v>0</v>
      </c>
    </row>
    <row r="53" spans="1:6" ht="24">
      <c r="A53" s="38" t="s">
        <v>232</v>
      </c>
      <c r="B53" s="95" t="s">
        <v>288</v>
      </c>
      <c r="C53" s="96" t="s">
        <v>289</v>
      </c>
      <c r="D53" s="93">
        <v>518.3</v>
      </c>
      <c r="E53" s="93">
        <v>518.3</v>
      </c>
      <c r="F53" s="94">
        <f t="shared" si="0"/>
        <v>100</v>
      </c>
    </row>
    <row r="54" spans="1:6" ht="24.75" customHeight="1">
      <c r="A54" s="38" t="s">
        <v>233</v>
      </c>
      <c r="B54" s="95" t="s">
        <v>266</v>
      </c>
      <c r="C54" s="96" t="s">
        <v>282</v>
      </c>
      <c r="D54" s="93">
        <v>60000</v>
      </c>
      <c r="E54" s="93">
        <v>20000</v>
      </c>
      <c r="F54" s="94">
        <f t="shared" si="0"/>
        <v>33.33333333333333</v>
      </c>
    </row>
    <row r="55" spans="1:6" ht="35.25" customHeight="1">
      <c r="A55" s="38" t="s">
        <v>234</v>
      </c>
      <c r="B55" s="95" t="s">
        <v>323</v>
      </c>
      <c r="C55" s="96" t="s">
        <v>324</v>
      </c>
      <c r="D55" s="93">
        <v>77.6</v>
      </c>
      <c r="E55" s="93">
        <v>0</v>
      </c>
      <c r="F55" s="94">
        <f t="shared" si="0"/>
        <v>0</v>
      </c>
    </row>
    <row r="56" spans="1:6" ht="12.75">
      <c r="A56" s="38" t="s">
        <v>235</v>
      </c>
      <c r="B56" s="95" t="s">
        <v>248</v>
      </c>
      <c r="C56" s="96" t="s">
        <v>14</v>
      </c>
      <c r="D56" s="93">
        <v>108047.1</v>
      </c>
      <c r="E56" s="93">
        <v>37402.5</v>
      </c>
      <c r="F56" s="94">
        <f t="shared" si="0"/>
        <v>34.61684765255153</v>
      </c>
    </row>
    <row r="57" spans="1:6" ht="25.5">
      <c r="A57" s="38" t="s">
        <v>236</v>
      </c>
      <c r="B57" s="39" t="s">
        <v>249</v>
      </c>
      <c r="C57" s="40" t="s">
        <v>177</v>
      </c>
      <c r="D57" s="41">
        <f>SUM(D58:D64)</f>
        <v>305148.5</v>
      </c>
      <c r="E57" s="41">
        <f>SUM(E58:E64)</f>
        <v>205637.6</v>
      </c>
      <c r="F57" s="42">
        <f t="shared" si="0"/>
        <v>67.38935305269402</v>
      </c>
    </row>
    <row r="58" spans="1:6" ht="36">
      <c r="A58" s="38" t="s">
        <v>241</v>
      </c>
      <c r="B58" s="95" t="s">
        <v>255</v>
      </c>
      <c r="C58" s="96" t="s">
        <v>17</v>
      </c>
      <c r="D58" s="97">
        <v>2780.4</v>
      </c>
      <c r="E58" s="97">
        <v>1751.7</v>
      </c>
      <c r="F58" s="94">
        <f t="shared" si="0"/>
        <v>63.00172637030643</v>
      </c>
    </row>
    <row r="59" spans="1:6" ht="36">
      <c r="A59" s="38" t="s">
        <v>242</v>
      </c>
      <c r="B59" s="95" t="s">
        <v>256</v>
      </c>
      <c r="C59" s="111" t="s">
        <v>18</v>
      </c>
      <c r="D59" s="97">
        <v>29983.1</v>
      </c>
      <c r="E59" s="97">
        <v>27382.6</v>
      </c>
      <c r="F59" s="94">
        <f t="shared" si="0"/>
        <v>91.3267807531576</v>
      </c>
    </row>
    <row r="60" spans="1:6" ht="48">
      <c r="A60" s="38" t="s">
        <v>267</v>
      </c>
      <c r="B60" s="95" t="s">
        <v>257</v>
      </c>
      <c r="C60" s="96" t="s">
        <v>16</v>
      </c>
      <c r="D60" s="97">
        <v>1009.3</v>
      </c>
      <c r="E60" s="97">
        <v>568.9</v>
      </c>
      <c r="F60" s="94">
        <f t="shared" si="0"/>
        <v>56.36579807787575</v>
      </c>
    </row>
    <row r="61" spans="1:6" ht="62.25" customHeight="1">
      <c r="A61" s="38" t="s">
        <v>268</v>
      </c>
      <c r="B61" s="95" t="s">
        <v>258</v>
      </c>
      <c r="C61" s="96" t="s">
        <v>283</v>
      </c>
      <c r="D61" s="97">
        <v>1.4</v>
      </c>
      <c r="E61" s="97">
        <v>1.4</v>
      </c>
      <c r="F61" s="94">
        <f t="shared" si="0"/>
        <v>100</v>
      </c>
    </row>
    <row r="62" spans="1:6" ht="36">
      <c r="A62" s="38" t="s">
        <v>269</v>
      </c>
      <c r="B62" s="95" t="s">
        <v>259</v>
      </c>
      <c r="C62" s="96" t="s">
        <v>15</v>
      </c>
      <c r="D62" s="97">
        <v>5664.6</v>
      </c>
      <c r="E62" s="97">
        <v>5052.3</v>
      </c>
      <c r="F62" s="94">
        <f t="shared" si="0"/>
        <v>89.19076369028704</v>
      </c>
    </row>
    <row r="63" spans="1:6" ht="52.5" customHeight="1">
      <c r="A63" s="38" t="s">
        <v>270</v>
      </c>
      <c r="B63" s="95" t="s">
        <v>290</v>
      </c>
      <c r="C63" s="96" t="s">
        <v>291</v>
      </c>
      <c r="D63" s="97">
        <v>27.7</v>
      </c>
      <c r="E63" s="97">
        <v>27.7</v>
      </c>
      <c r="F63" s="94">
        <f t="shared" si="0"/>
        <v>100</v>
      </c>
    </row>
    <row r="64" spans="1:6" ht="13.5" customHeight="1">
      <c r="A64" s="38" t="s">
        <v>293</v>
      </c>
      <c r="B64" s="95" t="s">
        <v>260</v>
      </c>
      <c r="C64" s="96" t="s">
        <v>19</v>
      </c>
      <c r="D64" s="97">
        <v>265682</v>
      </c>
      <c r="E64" s="97">
        <v>170853</v>
      </c>
      <c r="F64" s="94">
        <f t="shared" si="0"/>
        <v>64.30732981534315</v>
      </c>
    </row>
    <row r="65" spans="1:6" ht="12.75">
      <c r="A65" s="38" t="s">
        <v>314</v>
      </c>
      <c r="B65" s="39" t="s">
        <v>271</v>
      </c>
      <c r="C65" s="40" t="s">
        <v>272</v>
      </c>
      <c r="D65" s="41">
        <f>SUM(D66:D68)</f>
        <v>29297.800000000003</v>
      </c>
      <c r="E65" s="41">
        <f>SUM(E66:E68)</f>
        <v>20967</v>
      </c>
      <c r="F65" s="41">
        <f>SUM(F66:F68)</f>
        <v>139.11231849228486</v>
      </c>
    </row>
    <row r="66" spans="1:6" ht="72">
      <c r="A66" s="38" t="s">
        <v>315</v>
      </c>
      <c r="B66" s="95" t="s">
        <v>308</v>
      </c>
      <c r="C66" s="96" t="s">
        <v>309</v>
      </c>
      <c r="D66" s="93">
        <v>2404.1</v>
      </c>
      <c r="E66" s="97">
        <v>1417.9</v>
      </c>
      <c r="F66" s="94">
        <f>E66/D66*100</f>
        <v>58.978411879705504</v>
      </c>
    </row>
    <row r="67" spans="1:6" ht="108">
      <c r="A67" s="38" t="s">
        <v>316</v>
      </c>
      <c r="B67" s="95" t="s">
        <v>319</v>
      </c>
      <c r="C67" s="96" t="s">
        <v>320</v>
      </c>
      <c r="D67" s="93">
        <v>9613</v>
      </c>
      <c r="E67" s="97">
        <v>5701.4</v>
      </c>
      <c r="F67" s="94">
        <v>0</v>
      </c>
    </row>
    <row r="68" spans="1:6" ht="25.5" customHeight="1">
      <c r="A68" s="38" t="s">
        <v>321</v>
      </c>
      <c r="B68" s="95" t="s">
        <v>273</v>
      </c>
      <c r="C68" s="96" t="s">
        <v>301</v>
      </c>
      <c r="D68" s="97">
        <v>17280.7</v>
      </c>
      <c r="E68" s="97">
        <v>13847.7</v>
      </c>
      <c r="F68" s="94">
        <f t="shared" si="0"/>
        <v>80.13390661257935</v>
      </c>
    </row>
    <row r="69" spans="1:6" ht="51">
      <c r="A69" s="38" t="s">
        <v>322</v>
      </c>
      <c r="B69" s="38" t="s">
        <v>143</v>
      </c>
      <c r="C69" s="44" t="s">
        <v>144</v>
      </c>
      <c r="D69" s="43">
        <f>SUM(D70:D70)</f>
        <v>0</v>
      </c>
      <c r="E69" s="43">
        <f>SUM(E70:E70)</f>
        <v>-6401.4</v>
      </c>
      <c r="F69" s="42">
        <v>0</v>
      </c>
    </row>
    <row r="70" spans="1:6" ht="51">
      <c r="A70" s="38" t="s">
        <v>325</v>
      </c>
      <c r="B70" s="38" t="s">
        <v>178</v>
      </c>
      <c r="C70" s="44" t="s">
        <v>20</v>
      </c>
      <c r="D70" s="43">
        <v>0</v>
      </c>
      <c r="E70" s="43">
        <v>-6401.4</v>
      </c>
      <c r="F70" s="42">
        <v>0</v>
      </c>
    </row>
    <row r="71" spans="1:6" ht="12.75">
      <c r="A71" s="38" t="s">
        <v>332</v>
      </c>
      <c r="B71" s="45" t="s">
        <v>119</v>
      </c>
      <c r="C71" s="46" t="s">
        <v>121</v>
      </c>
      <c r="D71" s="47">
        <f>D6+D45</f>
        <v>1221296.8</v>
      </c>
      <c r="E71" s="47">
        <f>E6+E45</f>
        <v>616701.2999999999</v>
      </c>
      <c r="F71" s="92">
        <f>E71/D71*100</f>
        <v>50.49561253251461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170" zoomScaleNormal="170" zoomScaleSheetLayoutView="100" zoomScalePageLayoutView="0" workbookViewId="0" topLeftCell="A49">
      <selection activeCell="M53" sqref="M53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20" t="s">
        <v>336</v>
      </c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"/>
    </row>
    <row r="3" spans="3:16" ht="15.75" hidden="1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3"/>
    </row>
    <row r="4" spans="3:16" ht="1.5" customHeight="1">
      <c r="C4" s="127"/>
      <c r="D4" s="127"/>
      <c r="E4" s="128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337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69523.9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43485.6</v>
      </c>
      <c r="N7" s="89">
        <f>M7/E7</f>
        <v>0.6254769942422678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1569</v>
      </c>
      <c r="N8" s="88">
        <f aca="true" t="shared" si="1" ref="N8:N58">M8/E8</f>
        <v>0.5172072784810127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2735.8</v>
      </c>
      <c r="N9" s="88">
        <f t="shared" si="1"/>
        <v>0.5472475596095376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35048.5</v>
      </c>
      <c r="F10" s="86"/>
      <c r="G10" s="86"/>
      <c r="H10" s="86"/>
      <c r="I10" s="86"/>
      <c r="J10" s="86"/>
      <c r="K10" s="86"/>
      <c r="L10" s="86"/>
      <c r="M10" s="104">
        <v>25577.2</v>
      </c>
      <c r="N10" s="88">
        <f t="shared" si="1"/>
        <v>0.7297658958300641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7610.5</v>
      </c>
      <c r="N12" s="88">
        <f t="shared" si="1"/>
        <v>0.5398934472166456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600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11744.9</v>
      </c>
      <c r="F14" s="86"/>
      <c r="G14" s="86"/>
      <c r="H14" s="86"/>
      <c r="I14" s="86"/>
      <c r="J14" s="86"/>
      <c r="K14" s="86"/>
      <c r="L14" s="86"/>
      <c r="M14" s="104">
        <v>5991.7</v>
      </c>
      <c r="N14" s="88">
        <f t="shared" si="1"/>
        <v>0.5101533431531984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568.9</v>
      </c>
      <c r="N15" s="89">
        <f t="shared" si="1"/>
        <v>0.5636579807787575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568.9</v>
      </c>
      <c r="N16" s="88">
        <f t="shared" si="1"/>
        <v>0.5636579807787575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11366.199999999999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6587.3</v>
      </c>
      <c r="N17" s="89">
        <f t="shared" si="1"/>
        <v>0.5795516531470501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10598.9</v>
      </c>
      <c r="F18" s="86"/>
      <c r="G18" s="86"/>
      <c r="H18" s="86"/>
      <c r="I18" s="86"/>
      <c r="J18" s="86"/>
      <c r="K18" s="86"/>
      <c r="L18" s="86"/>
      <c r="M18" s="104">
        <v>6231.6</v>
      </c>
      <c r="N18" s="88">
        <f t="shared" si="1"/>
        <v>0.5879478059043863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355.7</v>
      </c>
      <c r="N19" s="88">
        <f t="shared" si="1"/>
        <v>0.46357356965984625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106095.4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43318.4</v>
      </c>
      <c r="N20" s="89">
        <f t="shared" si="1"/>
        <v>0.40829668392786117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450.3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935</v>
      </c>
      <c r="N22" s="88">
        <f t="shared" si="1"/>
        <v>1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12174.2</v>
      </c>
      <c r="F23" s="86"/>
      <c r="G23" s="86"/>
      <c r="H23" s="86"/>
      <c r="I23" s="86"/>
      <c r="J23" s="86"/>
      <c r="K23" s="86"/>
      <c r="L23" s="86"/>
      <c r="M23" s="104">
        <v>10402.2</v>
      </c>
      <c r="N23" s="88">
        <f t="shared" si="1"/>
        <v>0.8544462880517817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82644.4</v>
      </c>
      <c r="F24" s="86"/>
      <c r="G24" s="86"/>
      <c r="H24" s="86"/>
      <c r="I24" s="86"/>
      <c r="J24" s="86"/>
      <c r="K24" s="86"/>
      <c r="L24" s="86"/>
      <c r="M24" s="104">
        <v>26684.8</v>
      </c>
      <c r="N24" s="88">
        <f t="shared" si="1"/>
        <v>0.32288697116804044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3677</v>
      </c>
      <c r="F25" s="86"/>
      <c r="G25" s="86"/>
      <c r="H25" s="86"/>
      <c r="I25" s="86"/>
      <c r="J25" s="86"/>
      <c r="K25" s="86"/>
      <c r="L25" s="86"/>
      <c r="M25" s="104">
        <v>2067.4</v>
      </c>
      <c r="N25" s="88">
        <f t="shared" si="1"/>
        <v>0.5622518357356541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6214.5</v>
      </c>
      <c r="F26" s="86"/>
      <c r="G26" s="86"/>
      <c r="H26" s="86"/>
      <c r="I26" s="86"/>
      <c r="J26" s="86"/>
      <c r="K26" s="86"/>
      <c r="L26" s="86"/>
      <c r="M26" s="104">
        <v>3229</v>
      </c>
      <c r="N26" s="88">
        <f t="shared" si="1"/>
        <v>0.5195912784616622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294334.10000000003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97760.40000000001</v>
      </c>
      <c r="N27" s="89">
        <f t="shared" si="1"/>
        <v>0.33214092420823815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4851.5</v>
      </c>
      <c r="F28" s="86"/>
      <c r="G28" s="86"/>
      <c r="H28" s="86"/>
      <c r="I28" s="86"/>
      <c r="J28" s="86"/>
      <c r="K28" s="86"/>
      <c r="L28" s="86"/>
      <c r="M28" s="104">
        <v>1939.7</v>
      </c>
      <c r="N28" s="88">
        <f t="shared" si="1"/>
        <v>0.399814490363805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138535</v>
      </c>
      <c r="F29" s="86"/>
      <c r="G29" s="86"/>
      <c r="H29" s="86"/>
      <c r="I29" s="86"/>
      <c r="J29" s="86"/>
      <c r="K29" s="86"/>
      <c r="L29" s="86"/>
      <c r="M29" s="104">
        <v>12562.9</v>
      </c>
      <c r="N29" s="88">
        <f t="shared" si="1"/>
        <v>0.09068394268596383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129022.2</v>
      </c>
      <c r="F30" s="86"/>
      <c r="G30" s="86"/>
      <c r="H30" s="86"/>
      <c r="I30" s="86"/>
      <c r="J30" s="86"/>
      <c r="K30" s="86"/>
      <c r="L30" s="86"/>
      <c r="M30" s="104">
        <v>69537.6</v>
      </c>
      <c r="N30" s="88">
        <f t="shared" si="1"/>
        <v>0.5389584118082005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21925.4</v>
      </c>
      <c r="F31" s="86"/>
      <c r="G31" s="86"/>
      <c r="H31" s="86"/>
      <c r="I31" s="86"/>
      <c r="J31" s="86"/>
      <c r="K31" s="86"/>
      <c r="L31" s="86"/>
      <c r="M31" s="104">
        <v>13720.2</v>
      </c>
      <c r="N31" s="88">
        <f t="shared" si="1"/>
        <v>0.6257673748255448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5409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653.1</v>
      </c>
      <c r="N32" s="89">
        <f t="shared" si="1"/>
        <v>0.12074320576816418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4464.5</v>
      </c>
      <c r="F33" s="86"/>
      <c r="G33" s="86"/>
      <c r="H33" s="86"/>
      <c r="I33" s="86"/>
      <c r="J33" s="86"/>
      <c r="K33" s="86"/>
      <c r="L33" s="86"/>
      <c r="M33" s="104">
        <v>411.1</v>
      </c>
      <c r="N33" s="88">
        <f t="shared" si="1"/>
        <v>0.09208198006495688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944.5</v>
      </c>
      <c r="F34" s="86"/>
      <c r="G34" s="86"/>
      <c r="H34" s="86"/>
      <c r="I34" s="86"/>
      <c r="J34" s="86"/>
      <c r="K34" s="86"/>
      <c r="L34" s="86"/>
      <c r="M34" s="104">
        <v>242</v>
      </c>
      <c r="N34" s="88">
        <f t="shared" si="1"/>
        <v>0.25622022233986236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509380.80000000005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275571.80000000005</v>
      </c>
      <c r="N35" s="89">
        <f t="shared" si="1"/>
        <v>0.5409936927343945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181792.7</v>
      </c>
      <c r="F36" s="86"/>
      <c r="G36" s="86"/>
      <c r="H36" s="86"/>
      <c r="I36" s="86"/>
      <c r="J36" s="86"/>
      <c r="K36" s="86"/>
      <c r="L36" s="86"/>
      <c r="M36" s="104">
        <v>93849.6</v>
      </c>
      <c r="N36" s="88">
        <f t="shared" si="1"/>
        <v>0.5162451517580189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256179.6</v>
      </c>
      <c r="F37" s="86"/>
      <c r="G37" s="86"/>
      <c r="H37" s="86"/>
      <c r="I37" s="86"/>
      <c r="J37" s="86"/>
      <c r="K37" s="86"/>
      <c r="L37" s="86"/>
      <c r="M37" s="104">
        <v>142652</v>
      </c>
      <c r="N37" s="88">
        <f t="shared" si="1"/>
        <v>0.5568437143316641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27635.6</v>
      </c>
      <c r="F38" s="86"/>
      <c r="G38" s="86"/>
      <c r="H38" s="86"/>
      <c r="I38" s="86"/>
      <c r="J38" s="86"/>
      <c r="K38" s="86"/>
      <c r="L38" s="86"/>
      <c r="M38" s="104">
        <v>14052</v>
      </c>
      <c r="N38" s="88">
        <f t="shared" si="1"/>
        <v>0.5084745762711864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6853</v>
      </c>
      <c r="F39" s="86"/>
      <c r="G39" s="86"/>
      <c r="H39" s="86"/>
      <c r="I39" s="86"/>
      <c r="J39" s="86"/>
      <c r="K39" s="86"/>
      <c r="L39" s="86"/>
      <c r="M39" s="104">
        <v>3450.2</v>
      </c>
      <c r="N39" s="88">
        <f t="shared" si="1"/>
        <v>0.5034583394133956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36919.9</v>
      </c>
      <c r="F40" s="86"/>
      <c r="G40" s="86"/>
      <c r="H40" s="86"/>
      <c r="I40" s="86"/>
      <c r="J40" s="86"/>
      <c r="K40" s="86"/>
      <c r="L40" s="86"/>
      <c r="M40" s="104">
        <v>21568</v>
      </c>
      <c r="N40" s="88">
        <f t="shared" si="1"/>
        <v>0.5841835974636984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SUM(E42:E43)</f>
        <v>74160.59999999999</v>
      </c>
      <c r="F41" s="85">
        <f aca="true" t="shared" si="8" ref="F41:M41">SUM(F42:F43)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39104.299999999996</v>
      </c>
      <c r="N41" s="89">
        <f t="shared" si="1"/>
        <v>0.527292120074541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66817.4</v>
      </c>
      <c r="F42" s="86"/>
      <c r="G42" s="86"/>
      <c r="H42" s="86"/>
      <c r="I42" s="86"/>
      <c r="J42" s="86"/>
      <c r="K42" s="86"/>
      <c r="L42" s="86"/>
      <c r="M42" s="104">
        <v>32994.1</v>
      </c>
      <c r="N42" s="88">
        <f t="shared" si="1"/>
        <v>0.4937950294384397</v>
      </c>
      <c r="O42" s="68">
        <v>0</v>
      </c>
      <c r="P42" s="6">
        <v>0</v>
      </c>
    </row>
    <row r="43" spans="1:16" ht="30" outlineLevel="1">
      <c r="A43" s="83" t="s">
        <v>221</v>
      </c>
      <c r="B43" s="66" t="s">
        <v>326</v>
      </c>
      <c r="C43" s="67" t="s">
        <v>327</v>
      </c>
      <c r="D43" s="66"/>
      <c r="E43" s="104">
        <v>7343.2</v>
      </c>
      <c r="F43" s="110"/>
      <c r="G43" s="110"/>
      <c r="H43" s="110"/>
      <c r="I43" s="110"/>
      <c r="J43" s="110"/>
      <c r="K43" s="110"/>
      <c r="L43" s="110"/>
      <c r="M43" s="104">
        <v>6110.2</v>
      </c>
      <c r="N43" s="88">
        <f t="shared" si="1"/>
        <v>0.832089552238806</v>
      </c>
      <c r="O43" s="68"/>
      <c r="P43" s="6"/>
    </row>
    <row r="44" spans="1:16" ht="15">
      <c r="A44" s="83" t="s">
        <v>222</v>
      </c>
      <c r="B44" s="64" t="s">
        <v>76</v>
      </c>
      <c r="C44" s="65" t="s">
        <v>75</v>
      </c>
      <c r="D44" s="64"/>
      <c r="E44" s="85">
        <f>E45</f>
        <v>252</v>
      </c>
      <c r="F44" s="85">
        <f aca="true" t="shared" si="9" ref="F44:M44">F45</f>
        <v>0</v>
      </c>
      <c r="G44" s="85">
        <f t="shared" si="9"/>
        <v>0</v>
      </c>
      <c r="H44" s="85">
        <f t="shared" si="9"/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224.6</v>
      </c>
      <c r="N44" s="88">
        <f t="shared" si="1"/>
        <v>0.8912698412698412</v>
      </c>
      <c r="O44" s="68">
        <v>0</v>
      </c>
      <c r="P44" s="6">
        <v>0</v>
      </c>
    </row>
    <row r="45" spans="1:16" ht="28.5" customHeight="1" outlineLevel="1">
      <c r="A45" s="83" t="s">
        <v>223</v>
      </c>
      <c r="B45" s="66" t="s">
        <v>78</v>
      </c>
      <c r="C45" s="67" t="s">
        <v>77</v>
      </c>
      <c r="D45" s="66"/>
      <c r="E45" s="104">
        <v>252</v>
      </c>
      <c r="F45" s="86"/>
      <c r="G45" s="86"/>
      <c r="H45" s="86"/>
      <c r="I45" s="86"/>
      <c r="J45" s="86"/>
      <c r="K45" s="86"/>
      <c r="L45" s="86"/>
      <c r="M45" s="104">
        <v>224.6</v>
      </c>
      <c r="N45" s="88">
        <f t="shared" si="1"/>
        <v>0.8912698412698412</v>
      </c>
      <c r="O45" s="68">
        <v>0</v>
      </c>
      <c r="P45" s="6">
        <v>0</v>
      </c>
    </row>
    <row r="46" spans="1:16" ht="15">
      <c r="A46" s="83" t="s">
        <v>224</v>
      </c>
      <c r="B46" s="64" t="s">
        <v>80</v>
      </c>
      <c r="C46" s="65" t="s">
        <v>79</v>
      </c>
      <c r="D46" s="64"/>
      <c r="E46" s="98">
        <f>E47+E49+E48</f>
        <v>39930.5</v>
      </c>
      <c r="F46" s="98">
        <f aca="true" t="shared" si="10" ref="F46:M46">F47+F49+F48</f>
        <v>0</v>
      </c>
      <c r="G46" s="98">
        <f t="shared" si="10"/>
        <v>0</v>
      </c>
      <c r="H46" s="98">
        <f t="shared" si="10"/>
        <v>0</v>
      </c>
      <c r="I46" s="98">
        <f t="shared" si="10"/>
        <v>0</v>
      </c>
      <c r="J46" s="98">
        <f t="shared" si="10"/>
        <v>0</v>
      </c>
      <c r="K46" s="98">
        <f t="shared" si="10"/>
        <v>0</v>
      </c>
      <c r="L46" s="98">
        <f t="shared" si="10"/>
        <v>0</v>
      </c>
      <c r="M46" s="98">
        <f t="shared" si="10"/>
        <v>31163.399999999998</v>
      </c>
      <c r="N46" s="89">
        <f t="shared" si="1"/>
        <v>0.7804410162657617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82</v>
      </c>
      <c r="C47" s="67" t="s">
        <v>81</v>
      </c>
      <c r="D47" s="66" t="s">
        <v>153</v>
      </c>
      <c r="E47" s="105">
        <v>34134.1</v>
      </c>
      <c r="F47" s="106"/>
      <c r="G47" s="106"/>
      <c r="H47" s="106"/>
      <c r="I47" s="106"/>
      <c r="J47" s="106"/>
      <c r="K47" s="106"/>
      <c r="L47" s="106"/>
      <c r="M47" s="105">
        <v>28388.8</v>
      </c>
      <c r="N47" s="88">
        <f t="shared" si="1"/>
        <v>0.8316844445876704</v>
      </c>
      <c r="O47" s="68">
        <v>0</v>
      </c>
      <c r="P47" s="6">
        <v>0</v>
      </c>
    </row>
    <row r="48" spans="1:16" ht="15" outlineLevel="1">
      <c r="A48" s="83" t="s">
        <v>226</v>
      </c>
      <c r="B48" s="66" t="s">
        <v>294</v>
      </c>
      <c r="C48" s="84" t="s">
        <v>295</v>
      </c>
      <c r="D48" s="66"/>
      <c r="E48" s="105">
        <v>2281.5</v>
      </c>
      <c r="F48" s="106"/>
      <c r="G48" s="106"/>
      <c r="H48" s="106"/>
      <c r="I48" s="106"/>
      <c r="J48" s="106"/>
      <c r="K48" s="106"/>
      <c r="L48" s="106"/>
      <c r="M48" s="105">
        <v>1153.6</v>
      </c>
      <c r="N48" s="88">
        <f t="shared" si="1"/>
        <v>0.5056322594784133</v>
      </c>
      <c r="O48" s="68"/>
      <c r="P48" s="6"/>
    </row>
    <row r="49" spans="1:16" ht="27.75" customHeight="1" outlineLevel="1">
      <c r="A49" s="83" t="s">
        <v>227</v>
      </c>
      <c r="B49" s="66" t="s">
        <v>84</v>
      </c>
      <c r="C49" s="67" t="s">
        <v>83</v>
      </c>
      <c r="D49" s="66"/>
      <c r="E49" s="105">
        <v>3514.9</v>
      </c>
      <c r="F49" s="106"/>
      <c r="G49" s="106"/>
      <c r="H49" s="106"/>
      <c r="I49" s="106"/>
      <c r="J49" s="106"/>
      <c r="K49" s="106"/>
      <c r="L49" s="106"/>
      <c r="M49" s="105">
        <v>1621</v>
      </c>
      <c r="N49" s="88">
        <f t="shared" si="1"/>
        <v>0.4611795499160716</v>
      </c>
      <c r="O49" s="68">
        <v>0</v>
      </c>
      <c r="P49" s="6">
        <v>0</v>
      </c>
    </row>
    <row r="50" spans="1:16" ht="15">
      <c r="A50" s="83" t="s">
        <v>228</v>
      </c>
      <c r="B50" s="64" t="s">
        <v>86</v>
      </c>
      <c r="C50" s="65" t="s">
        <v>85</v>
      </c>
      <c r="D50" s="64"/>
      <c r="E50" s="98">
        <f>SUM(E51:E53)</f>
        <v>122187.79999999999</v>
      </c>
      <c r="F50" s="98">
        <f aca="true" t="shared" si="11" ref="F50:M50">SUM(F51:F53)</f>
        <v>0</v>
      </c>
      <c r="G50" s="98">
        <f t="shared" si="11"/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 t="shared" si="11"/>
        <v>16298.699999999999</v>
      </c>
      <c r="N50" s="89">
        <f t="shared" si="1"/>
        <v>0.13339056763441196</v>
      </c>
      <c r="O50" s="68">
        <v>0</v>
      </c>
      <c r="P50" s="6">
        <v>0</v>
      </c>
    </row>
    <row r="51" spans="1:16" ht="15">
      <c r="A51" s="83"/>
      <c r="B51" s="113" t="s">
        <v>330</v>
      </c>
      <c r="C51" s="67" t="s">
        <v>331</v>
      </c>
      <c r="D51" s="66"/>
      <c r="E51" s="114">
        <v>10803.2</v>
      </c>
      <c r="F51" s="114"/>
      <c r="G51" s="114"/>
      <c r="H51" s="114"/>
      <c r="I51" s="114"/>
      <c r="J51" s="114"/>
      <c r="K51" s="114"/>
      <c r="L51" s="114"/>
      <c r="M51" s="114">
        <v>6770.9</v>
      </c>
      <c r="N51" s="88">
        <f t="shared" si="1"/>
        <v>0.626749481635071</v>
      </c>
      <c r="O51" s="68"/>
      <c r="P51" s="6"/>
    </row>
    <row r="52" spans="1:16" ht="18.75" customHeight="1" outlineLevel="1">
      <c r="A52" s="83" t="s">
        <v>229</v>
      </c>
      <c r="B52" s="66" t="s">
        <v>88</v>
      </c>
      <c r="C52" s="67" t="s">
        <v>87</v>
      </c>
      <c r="D52" s="66"/>
      <c r="E52" s="105">
        <v>108494.2</v>
      </c>
      <c r="F52" s="106"/>
      <c r="G52" s="106"/>
      <c r="H52" s="106"/>
      <c r="I52" s="106"/>
      <c r="J52" s="106"/>
      <c r="K52" s="106"/>
      <c r="L52" s="106"/>
      <c r="M52" s="105">
        <v>9527.8</v>
      </c>
      <c r="N52" s="88">
        <f t="shared" si="1"/>
        <v>0.08781851933098728</v>
      </c>
      <c r="O52" s="68">
        <v>0</v>
      </c>
      <c r="P52" s="6">
        <v>0</v>
      </c>
    </row>
    <row r="53" spans="1:16" ht="18.75" customHeight="1" outlineLevel="1">
      <c r="A53" s="83" t="s">
        <v>230</v>
      </c>
      <c r="B53" s="66" t="s">
        <v>306</v>
      </c>
      <c r="C53" s="67" t="s">
        <v>307</v>
      </c>
      <c r="D53" s="66"/>
      <c r="E53" s="105">
        <v>2890.4</v>
      </c>
      <c r="F53" s="109"/>
      <c r="G53" s="109"/>
      <c r="H53" s="109"/>
      <c r="I53" s="109"/>
      <c r="J53" s="109"/>
      <c r="K53" s="109"/>
      <c r="L53" s="109"/>
      <c r="M53" s="105">
        <v>0</v>
      </c>
      <c r="N53" s="88">
        <f t="shared" si="1"/>
        <v>0</v>
      </c>
      <c r="O53" s="68"/>
      <c r="P53" s="6"/>
    </row>
    <row r="54" spans="1:16" ht="15">
      <c r="A54" s="83" t="s">
        <v>231</v>
      </c>
      <c r="B54" s="64" t="s">
        <v>90</v>
      </c>
      <c r="C54" s="65" t="s">
        <v>89</v>
      </c>
      <c r="D54" s="64"/>
      <c r="E54" s="98">
        <f>E55</f>
        <v>183</v>
      </c>
      <c r="F54" s="98">
        <f aca="true" t="shared" si="12" ref="F54:M54">F55</f>
        <v>0</v>
      </c>
      <c r="G54" s="98">
        <f t="shared" si="12"/>
        <v>0</v>
      </c>
      <c r="H54" s="98">
        <f t="shared" si="12"/>
        <v>0</v>
      </c>
      <c r="I54" s="98">
        <f t="shared" si="12"/>
        <v>0</v>
      </c>
      <c r="J54" s="98">
        <f t="shared" si="12"/>
        <v>0</v>
      </c>
      <c r="K54" s="98">
        <f t="shared" si="12"/>
        <v>0</v>
      </c>
      <c r="L54" s="98">
        <f t="shared" si="12"/>
        <v>0</v>
      </c>
      <c r="M54" s="98">
        <f t="shared" si="12"/>
        <v>51.9</v>
      </c>
      <c r="N54" s="89">
        <f t="shared" si="1"/>
        <v>0.28360655737704915</v>
      </c>
      <c r="O54" s="68">
        <v>0</v>
      </c>
      <c r="P54" s="6">
        <v>0</v>
      </c>
    </row>
    <row r="55" spans="1:16" ht="18" customHeight="1" outlineLevel="1">
      <c r="A55" s="83" t="s">
        <v>232</v>
      </c>
      <c r="B55" s="66" t="s">
        <v>92</v>
      </c>
      <c r="C55" s="67" t="s">
        <v>91</v>
      </c>
      <c r="D55" s="66"/>
      <c r="E55" s="107">
        <v>183</v>
      </c>
      <c r="F55" s="106"/>
      <c r="G55" s="106"/>
      <c r="H55" s="106"/>
      <c r="I55" s="106"/>
      <c r="J55" s="106"/>
      <c r="K55" s="106"/>
      <c r="L55" s="106"/>
      <c r="M55" s="105">
        <v>51.9</v>
      </c>
      <c r="N55" s="88">
        <f t="shared" si="1"/>
        <v>0.28360655737704915</v>
      </c>
      <c r="O55" s="68">
        <v>0</v>
      </c>
      <c r="P55" s="6">
        <v>0</v>
      </c>
    </row>
    <row r="56" spans="1:16" ht="28.5">
      <c r="A56" s="83" t="s">
        <v>233</v>
      </c>
      <c r="B56" s="64" t="s">
        <v>94</v>
      </c>
      <c r="C56" s="65" t="s">
        <v>93</v>
      </c>
      <c r="D56" s="64"/>
      <c r="E56" s="98">
        <f>E57</f>
        <v>150</v>
      </c>
      <c r="F56" s="98">
        <f aca="true" t="shared" si="13" ref="F56:M56">F57</f>
        <v>0</v>
      </c>
      <c r="G56" s="98">
        <f t="shared" si="13"/>
        <v>0</v>
      </c>
      <c r="H56" s="98">
        <f t="shared" si="13"/>
        <v>0</v>
      </c>
      <c r="I56" s="98">
        <f t="shared" si="13"/>
        <v>0</v>
      </c>
      <c r="J56" s="98">
        <f t="shared" si="13"/>
        <v>0</v>
      </c>
      <c r="K56" s="98">
        <f t="shared" si="13"/>
        <v>0</v>
      </c>
      <c r="L56" s="98">
        <f t="shared" si="13"/>
        <v>0</v>
      </c>
      <c r="M56" s="98">
        <f t="shared" si="13"/>
        <v>5.9</v>
      </c>
      <c r="N56" s="89">
        <f t="shared" si="1"/>
        <v>0.03933333333333334</v>
      </c>
      <c r="O56" s="68">
        <v>0</v>
      </c>
      <c r="P56" s="6">
        <v>0</v>
      </c>
    </row>
    <row r="57" spans="1:16" ht="30" outlineLevel="1">
      <c r="A57" s="83" t="s">
        <v>234</v>
      </c>
      <c r="B57" s="66" t="s">
        <v>96</v>
      </c>
      <c r="C57" s="67" t="s">
        <v>95</v>
      </c>
      <c r="D57" s="66"/>
      <c r="E57" s="107">
        <v>150</v>
      </c>
      <c r="F57" s="106"/>
      <c r="G57" s="106"/>
      <c r="H57" s="106"/>
      <c r="I57" s="106"/>
      <c r="J57" s="106"/>
      <c r="K57" s="106"/>
      <c r="L57" s="106"/>
      <c r="M57" s="105">
        <v>5.9</v>
      </c>
      <c r="N57" s="88">
        <f t="shared" si="1"/>
        <v>0.03933333333333334</v>
      </c>
      <c r="O57" s="68">
        <v>0</v>
      </c>
      <c r="P57" s="6">
        <v>0</v>
      </c>
    </row>
    <row r="58" spans="1:16" ht="15">
      <c r="A58" s="83" t="s">
        <v>235</v>
      </c>
      <c r="B58" s="122" t="s">
        <v>97</v>
      </c>
      <c r="C58" s="123"/>
      <c r="D58" s="124"/>
      <c r="E58" s="87">
        <f aca="true" t="shared" si="14" ref="E58:M58">E7+E15+E17+E20+E27+E32+E35+E41+E44+E46+E50+E54+E56</f>
        <v>1233982.6</v>
      </c>
      <c r="F58" s="87">
        <f t="shared" si="14"/>
        <v>0</v>
      </c>
      <c r="G58" s="87">
        <f t="shared" si="14"/>
        <v>0</v>
      </c>
      <c r="H58" s="87">
        <f t="shared" si="14"/>
        <v>0</v>
      </c>
      <c r="I58" s="87">
        <f t="shared" si="14"/>
        <v>0</v>
      </c>
      <c r="J58" s="87">
        <f t="shared" si="14"/>
        <v>0</v>
      </c>
      <c r="K58" s="87">
        <f t="shared" si="14"/>
        <v>0</v>
      </c>
      <c r="L58" s="87">
        <f t="shared" si="14"/>
        <v>0</v>
      </c>
      <c r="M58" s="87">
        <f t="shared" si="14"/>
        <v>554794.3</v>
      </c>
      <c r="N58" s="89">
        <f t="shared" si="1"/>
        <v>0.4495965340191993</v>
      </c>
      <c r="O58" s="69">
        <v>0</v>
      </c>
      <c r="P58" s="7">
        <v>0</v>
      </c>
    </row>
    <row r="59" spans="1:16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1"/>
    </row>
    <row r="60" spans="1:16" ht="12.75">
      <c r="A60" s="70"/>
      <c r="B60" s="7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8"/>
    </row>
    <row r="61" spans="1:15" ht="28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</sheetData>
  <sheetProtection/>
  <mergeCells count="6">
    <mergeCell ref="C60:O60"/>
    <mergeCell ref="C1:H1"/>
    <mergeCell ref="B58:D58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="110" zoomScaleNormal="11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30" t="s">
        <v>338</v>
      </c>
      <c r="B2" s="131"/>
      <c r="C2" s="131"/>
      <c r="D2" s="131"/>
      <c r="E2" s="131"/>
      <c r="F2" s="131"/>
    </row>
    <row r="3" spans="1:6" ht="12.75" customHeight="1">
      <c r="A3" s="136" t="s">
        <v>105</v>
      </c>
      <c r="B3" s="136" t="s">
        <v>1</v>
      </c>
      <c r="C3" s="136" t="s">
        <v>0</v>
      </c>
      <c r="D3" s="138" t="s">
        <v>305</v>
      </c>
      <c r="E3" s="132" t="s">
        <v>337</v>
      </c>
      <c r="F3" s="134" t="s">
        <v>100</v>
      </c>
    </row>
    <row r="4" spans="1:6" ht="108" customHeight="1">
      <c r="A4" s="137"/>
      <c r="B4" s="137"/>
      <c r="C4" s="137"/>
      <c r="D4" s="139"/>
      <c r="E4" s="133"/>
      <c r="F4" s="135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-3710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-3710</v>
      </c>
      <c r="F8" s="72">
        <f>E8/D8%</f>
        <v>61.67605938190947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12561.09999999986</v>
      </c>
      <c r="E9" s="57">
        <f>E10+E11</f>
        <v>-58196.90000000002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-1227436.8</v>
      </c>
      <c r="E10" s="59">
        <v>-638294.9</v>
      </c>
      <c r="F10" s="72">
        <f>E10/D10%</f>
        <v>52.00226194945434</v>
      </c>
    </row>
    <row r="11" spans="1:6" ht="31.5">
      <c r="A11" s="24">
        <v>6</v>
      </c>
      <c r="B11" s="29" t="s">
        <v>109</v>
      </c>
      <c r="C11" s="28" t="s">
        <v>185</v>
      </c>
      <c r="D11" s="59">
        <v>1239997.9</v>
      </c>
      <c r="E11" s="59">
        <v>580098</v>
      </c>
      <c r="F11" s="72">
        <f>E11/D11%</f>
        <v>46.78217600207226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12685.799999999861</v>
      </c>
      <c r="E12" s="61">
        <f>E6+E9</f>
        <v>-61906.90000000002</v>
      </c>
      <c r="F12" s="73">
        <f>E12/D12%</f>
        <v>-488.0015450346111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8" ht="68.25" customHeight="1">
      <c r="A15" s="99"/>
      <c r="B15" s="129"/>
      <c r="C15" s="129"/>
      <c r="D15" s="129"/>
      <c r="E15" s="129"/>
      <c r="F15" s="102"/>
      <c r="G15" s="102"/>
      <c r="H15" s="103"/>
    </row>
    <row r="16" spans="1:8" ht="35.25" customHeight="1">
      <c r="A16" s="99"/>
      <c r="B16" s="112"/>
      <c r="C16" s="112"/>
      <c r="D16" s="100"/>
      <c r="E16" s="101"/>
      <c r="F16" s="102"/>
      <c r="G16" s="102"/>
      <c r="H16" s="103"/>
    </row>
    <row r="17" spans="2:7" ht="14.25">
      <c r="B17" s="115"/>
      <c r="C17" s="116"/>
      <c r="F17" s="62"/>
      <c r="G17" s="62"/>
    </row>
    <row r="18" spans="2:7" ht="15">
      <c r="B18" s="117"/>
      <c r="C18" s="118"/>
      <c r="F18" s="62"/>
      <c r="G18" s="62"/>
    </row>
    <row r="19" spans="2:5" ht="12.75">
      <c r="B19" s="119"/>
      <c r="C19" s="119"/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8">
    <mergeCell ref="B15:E15"/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335</v>
      </c>
      <c r="B2" s="12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Пользователь Windows</cp:lastModifiedBy>
  <cp:lastPrinted>2023-07-10T10:20:40Z</cp:lastPrinted>
  <dcterms:created xsi:type="dcterms:W3CDTF">2012-04-02T11:15:40Z</dcterms:created>
  <dcterms:modified xsi:type="dcterms:W3CDTF">2023-09-14T12:10:48Z</dcterms:modified>
  <cp:category/>
  <cp:version/>
  <cp:contentType/>
  <cp:contentStatus/>
</cp:coreProperties>
</file>