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2020-2025 проект" sheetId="1" r:id="rId1"/>
    <sheet name="август" sheetId="2" r:id="rId2"/>
  </sheets>
  <definedNames>
    <definedName name="sub_191" localSheetId="0">'2020-2025 проект'!$A$16</definedName>
    <definedName name="sub_191" localSheetId="1">'август'!$A$16</definedName>
    <definedName name="_xlnm.Print_Area" localSheetId="0">'2020-2025 проект'!$A$1:$J$393</definedName>
    <definedName name="_xlnm.Print_Area" localSheetId="1">'август'!$A$1:$J$393</definedName>
  </definedNames>
  <calcPr fullCalcOnLoad="1"/>
</workbook>
</file>

<file path=xl/sharedStrings.xml><?xml version="1.0" encoding="utf-8"?>
<sst xmlns="http://schemas.openxmlformats.org/spreadsheetml/2006/main" count="864" uniqueCount="160">
  <si>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</si>
  <si>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</si>
  <si>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</si>
  <si>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</si>
  <si>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</si>
  <si>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</si>
  <si>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</si>
  <si>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</si>
  <si>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</si>
  <si>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</si>
  <si>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</si>
  <si>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</si>
  <si>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</si>
  <si>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</si>
  <si>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</si>
  <si>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</si>
  <si>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</si>
  <si>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</si>
  <si>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</si>
  <si>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</si>
  <si>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</si>
  <si>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</si>
  <si>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</si>
  <si>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</si>
  <si>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</si>
  <si>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</si>
  <si>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</si>
  <si>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</si>
  <si>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</si>
  <si>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</si>
  <si>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</si>
  <si>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</si>
  <si>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</si>
  <si>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</si>
  <si>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</si>
  <si>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</si>
  <si>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</si>
  <si>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</si>
  <si>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</si>
  <si>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</si>
  <si>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</si>
  <si>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</si>
  <si>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</si>
  <si>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</si>
  <si>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</si>
  <si>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</si>
  <si>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</si>
  <si>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</si>
  <si>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</si>
  <si>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</si>
  <si>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</si>
  <si>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</si>
  <si>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</si>
  <si>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</si>
  <si>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</si>
  <si>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</si>
  <si>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</si>
  <si>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</si>
  <si>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</si>
  <si>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</si>
  <si>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</si>
  <si>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</si>
  <si>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</si>
  <si>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</si>
  <si>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</si>
  <si>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</si>
  <si>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</si>
  <si>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</si>
  <si>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</si>
  <si>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</si>
  <si>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</si>
  <si>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</si>
  <si>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</si>
  <si>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</si>
  <si>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</si>
  <si>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</si>
  <si>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</si>
  <si>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</si>
  <si>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</si>
  <si>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</si>
  <si>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</si>
  <si>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</si>
  <si>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</si>
  <si>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</si>
  <si>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</si>
  <si>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</si>
  <si>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</si>
  <si>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</si>
  <si>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</si>
  <si>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</si>
  <si>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</si>
  <si>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</si>
  <si>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</si>
  <si>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</si>
  <si>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</si>
  <si>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</si>
  <si>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</si>
  <si>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</si>
  <si>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</si>
  <si>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</si>
  <si>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</si>
  <si>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</si>
  <si>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</si>
  <si>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</si>
  <si>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</si>
  <si>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</si>
  <si>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</si>
  <si>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</si>
  <si>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</si>
  <si>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</si>
  <si>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</si>
  <si>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</si>
  <si>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</si>
  <si>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</si>
  <si>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</si>
  <si>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</si>
  <si>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</si>
  <si>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</si>
  <si>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</si>
  <si>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</si>
  <si>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</si>
  <si>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</si>
  <si>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</si>
  <si>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</si>
  <si>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</si>
  <si>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</si>
  <si>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</si>
  <si>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</si>
  <si>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</si>
  <si>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</si>
  <si>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</si>
  <si>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</si>
  <si>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</si>
  <si>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</si>
  <si>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</si>
  <si>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</si>
  <si>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</si>
  <si>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</si>
  <si>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</si>
  <si>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</si>
  <si>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</si>
  <si>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</si>
  <si>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</si>
  <si>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</si>
  <si>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</si>
  <si>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</si>
  <si>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</si>
  <si>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</si>
  <si>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</si>
  <si>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</si>
  <si>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</si>
  <si>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</si>
  <si>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</si>
  <si>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</si>
  <si>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</si>
  <si>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</si>
  <si>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</si>
  <si>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</si>
  <si>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</si>
  <si>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от 24.08.2020г. № 576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</si>
</sst>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52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68"/>
    </row>
    <row r="2" spans="8:11" ht="14.25">
      <c r="H2" s="68"/>
      <c r="I2" s="121" t="s">
        <v>155</v>
      </c>
      <c r="J2" s="121"/>
      <c r="K2" s="95"/>
    </row>
    <row r="3" spans="9:11" ht="14.25">
      <c r="I3" s="120" t="s">
        <v>156</v>
      </c>
      <c r="J3" s="172"/>
      <c r="K3" s="68"/>
    </row>
    <row r="4" spans="9:11" ht="14.25">
      <c r="I4" s="95" t="s">
        <v>125</v>
      </c>
      <c r="J4" s="96"/>
      <c r="K4" s="95"/>
    </row>
    <row r="5" spans="9:11" ht="14.25">
      <c r="I5" s="120" t="s">
        <v>158</v>
      </c>
      <c r="J5" s="120"/>
      <c r="K5" s="95"/>
    </row>
    <row r="6" spans="9:11" ht="14.25">
      <c r="I6" s="120"/>
      <c r="J6" s="120"/>
      <c r="K6" s="95"/>
    </row>
    <row r="7" spans="9:11" ht="14.25">
      <c r="I7" s="120"/>
      <c r="J7" s="120"/>
      <c r="K7" s="95"/>
    </row>
    <row r="8" spans="9:11" ht="14.25">
      <c r="I8" s="120"/>
      <c r="J8" s="120"/>
      <c r="K8" s="95"/>
    </row>
    <row r="9" spans="1:10" ht="29.25" customHeight="1">
      <c r="A9" s="54"/>
      <c r="B9" s="173" t="s">
        <v>124</v>
      </c>
      <c r="C9" s="174"/>
      <c r="D9" s="174"/>
      <c r="E9" s="174"/>
      <c r="F9" s="174"/>
      <c r="G9" s="174"/>
      <c r="H9" s="174"/>
      <c r="I9" s="174"/>
      <c r="J9" s="174"/>
    </row>
    <row r="10" spans="1:13" ht="15" thickBot="1">
      <c r="A10" s="1"/>
      <c r="L10" s="106"/>
      <c r="M10" s="106">
        <v>44001</v>
      </c>
    </row>
    <row r="11" spans="1:10" ht="75.75" customHeight="1">
      <c r="A11" s="55" t="s">
        <v>0</v>
      </c>
      <c r="B11" s="147" t="s">
        <v>2</v>
      </c>
      <c r="C11" s="134" t="s">
        <v>3</v>
      </c>
      <c r="D11" s="135"/>
      <c r="E11" s="135"/>
      <c r="F11" s="135"/>
      <c r="G11" s="135"/>
      <c r="H11" s="135"/>
      <c r="I11" s="135"/>
      <c r="J11" s="124" t="s">
        <v>77</v>
      </c>
    </row>
    <row r="12" spans="1:10" ht="69.75" customHeight="1">
      <c r="A12" s="56" t="s">
        <v>1</v>
      </c>
      <c r="B12" s="148"/>
      <c r="C12" s="136"/>
      <c r="D12" s="137"/>
      <c r="E12" s="137"/>
      <c r="F12" s="137"/>
      <c r="G12" s="137"/>
      <c r="H12" s="137"/>
      <c r="I12" s="137"/>
      <c r="J12" s="125"/>
    </row>
    <row r="13" spans="1:10" ht="21.75" customHeight="1">
      <c r="A13" s="2"/>
      <c r="B13" s="148"/>
      <c r="C13" s="136"/>
      <c r="D13" s="137"/>
      <c r="E13" s="137"/>
      <c r="F13" s="137"/>
      <c r="G13" s="137"/>
      <c r="H13" s="137"/>
      <c r="I13" s="137"/>
      <c r="J13" s="125"/>
    </row>
    <row r="14" spans="1:10" ht="15.75" thickBot="1">
      <c r="A14" s="2"/>
      <c r="B14" s="148"/>
      <c r="C14" s="138"/>
      <c r="D14" s="139"/>
      <c r="E14" s="139"/>
      <c r="F14" s="139"/>
      <c r="G14" s="139"/>
      <c r="H14" s="139"/>
      <c r="I14" s="139"/>
      <c r="J14" s="53"/>
    </row>
    <row r="15" spans="1:10" ht="15.75" thickBot="1">
      <c r="A15" s="3"/>
      <c r="B15" s="149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0" t="s">
        <v>75</v>
      </c>
      <c r="C28" s="141"/>
      <c r="D28" s="141"/>
      <c r="E28" s="141"/>
      <c r="F28" s="141"/>
      <c r="G28" s="141"/>
      <c r="H28" s="141"/>
      <c r="I28" s="141"/>
      <c r="J28" s="142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50">
        <v>24</v>
      </c>
      <c r="B49" s="12" t="s">
        <v>16</v>
      </c>
      <c r="C49" s="143">
        <f>C51</f>
        <v>0</v>
      </c>
      <c r="D49" s="143">
        <f aca="true" t="shared" si="13" ref="D49:I49">D51</f>
        <v>0</v>
      </c>
      <c r="E49" s="143">
        <f t="shared" si="13"/>
        <v>0</v>
      </c>
      <c r="F49" s="143">
        <f>F51</f>
        <v>0</v>
      </c>
      <c r="G49" s="143">
        <f t="shared" si="13"/>
        <v>0</v>
      </c>
      <c r="H49" s="143">
        <f t="shared" si="13"/>
        <v>0</v>
      </c>
      <c r="I49" s="143">
        <f t="shared" si="13"/>
        <v>0</v>
      </c>
      <c r="J49" s="145" t="s">
        <v>86</v>
      </c>
    </row>
    <row r="50" spans="1:10" ht="47.25" thickBot="1">
      <c r="A50" s="51">
        <v>25</v>
      </c>
      <c r="B50" s="71" t="s">
        <v>127</v>
      </c>
      <c r="C50" s="144"/>
      <c r="D50" s="144"/>
      <c r="E50" s="144"/>
      <c r="F50" s="144"/>
      <c r="G50" s="144"/>
      <c r="H50" s="144"/>
      <c r="I50" s="144"/>
      <c r="J50" s="146"/>
    </row>
    <row r="51" spans="1:10" ht="15.7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28">
        <v>28</v>
      </c>
      <c r="B53" s="12" t="s">
        <v>10</v>
      </c>
      <c r="C53" s="143">
        <f>C55+C57</f>
        <v>11250.933439999999</v>
      </c>
      <c r="D53" s="143">
        <f aca="true" t="shared" si="14" ref="D53:I53">D55+D57</f>
        <v>4500.7</v>
      </c>
      <c r="E53" s="143">
        <f t="shared" si="14"/>
        <v>826</v>
      </c>
      <c r="F53" s="143">
        <f t="shared" si="14"/>
        <v>1395.1</v>
      </c>
      <c r="G53" s="143">
        <f t="shared" si="14"/>
        <v>1450.904</v>
      </c>
      <c r="H53" s="143">
        <f>H55+H57</f>
        <v>1508.9360000000001</v>
      </c>
      <c r="I53" s="143">
        <f t="shared" si="14"/>
        <v>1569.2934400000001</v>
      </c>
      <c r="J53" s="145" t="s">
        <v>87</v>
      </c>
    </row>
    <row r="54" spans="1:10" ht="69.75" customHeight="1" thickBot="1">
      <c r="A54" s="129"/>
      <c r="B54" s="69" t="s">
        <v>128</v>
      </c>
      <c r="C54" s="144"/>
      <c r="D54" s="144"/>
      <c r="E54" s="144"/>
      <c r="F54" s="144"/>
      <c r="G54" s="144"/>
      <c r="H54" s="144"/>
      <c r="I54" s="144"/>
      <c r="J54" s="146"/>
    </row>
    <row r="55" spans="1:10" ht="15.7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28">
        <v>33</v>
      </c>
      <c r="B59" s="26" t="s">
        <v>24</v>
      </c>
      <c r="C59" s="126">
        <f>C61+C63</f>
        <v>0</v>
      </c>
      <c r="D59" s="126">
        <f aca="true" t="shared" si="15" ref="D59:I59">D61+D63</f>
        <v>0</v>
      </c>
      <c r="E59" s="126">
        <f t="shared" si="15"/>
        <v>0</v>
      </c>
      <c r="F59" s="126">
        <f t="shared" si="15"/>
        <v>0</v>
      </c>
      <c r="G59" s="126" t="s">
        <v>122</v>
      </c>
      <c r="H59" s="126">
        <f t="shared" si="15"/>
        <v>0</v>
      </c>
      <c r="I59" s="126">
        <f t="shared" si="15"/>
        <v>0</v>
      </c>
      <c r="J59" s="150"/>
    </row>
    <row r="60" spans="1:10" ht="63.75" customHeight="1" thickBot="1">
      <c r="A60" s="129"/>
      <c r="B60" s="71" t="s">
        <v>129</v>
      </c>
      <c r="C60" s="127"/>
      <c r="D60" s="127"/>
      <c r="E60" s="127"/>
      <c r="F60" s="127"/>
      <c r="G60" s="127"/>
      <c r="H60" s="127"/>
      <c r="I60" s="127"/>
      <c r="J60" s="151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2">
        <v>38</v>
      </c>
      <c r="B70" s="26" t="s">
        <v>14</v>
      </c>
      <c r="C70" s="126">
        <f>C74+C76+C72</f>
        <v>0</v>
      </c>
      <c r="D70" s="126">
        <f aca="true" t="shared" si="17" ref="D70:I70">D74+D76+D72</f>
        <v>0</v>
      </c>
      <c r="E70" s="126">
        <f t="shared" si="17"/>
        <v>0</v>
      </c>
      <c r="F70" s="126">
        <f t="shared" si="17"/>
        <v>0</v>
      </c>
      <c r="G70" s="126">
        <f t="shared" si="17"/>
        <v>0</v>
      </c>
      <c r="H70" s="126">
        <f>H74+H76+H72</f>
        <v>0</v>
      </c>
      <c r="I70" s="126">
        <f t="shared" si="17"/>
        <v>0</v>
      </c>
      <c r="J70" s="130" t="s">
        <v>83</v>
      </c>
    </row>
    <row r="71" spans="1:10" s="34" customFormat="1" ht="68.25" customHeight="1" thickBot="1">
      <c r="A71" s="133"/>
      <c r="B71" s="71" t="s">
        <v>46</v>
      </c>
      <c r="C71" s="127"/>
      <c r="D71" s="127"/>
      <c r="E71" s="127"/>
      <c r="F71" s="127"/>
      <c r="G71" s="127"/>
      <c r="H71" s="127"/>
      <c r="I71" s="127"/>
      <c r="J71" s="131"/>
    </row>
    <row r="72" spans="1:10" s="34" customFormat="1" ht="15.7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0" t="s">
        <v>74</v>
      </c>
      <c r="C78" s="141"/>
      <c r="D78" s="141"/>
      <c r="E78" s="141"/>
      <c r="F78" s="141"/>
      <c r="G78" s="141"/>
      <c r="H78" s="141"/>
      <c r="I78" s="141"/>
      <c r="J78" s="142"/>
    </row>
    <row r="79" spans="1:10" ht="15.7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5.7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1.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28">
        <v>83</v>
      </c>
      <c r="B123" s="12" t="s">
        <v>13</v>
      </c>
      <c r="C123" s="143">
        <f>C125</f>
        <v>0</v>
      </c>
      <c r="D123" s="143">
        <f aca="true" t="shared" si="36" ref="D123:I123">D125</f>
        <v>0</v>
      </c>
      <c r="E123" s="143">
        <f t="shared" si="36"/>
        <v>0</v>
      </c>
      <c r="F123" s="143">
        <f t="shared" si="36"/>
        <v>0</v>
      </c>
      <c r="G123" s="143">
        <f t="shared" si="36"/>
        <v>0</v>
      </c>
      <c r="H123" s="143">
        <f t="shared" si="36"/>
        <v>0</v>
      </c>
      <c r="I123" s="143">
        <f t="shared" si="36"/>
        <v>0</v>
      </c>
      <c r="J123" s="145" t="s">
        <v>95</v>
      </c>
    </row>
    <row r="124" spans="1:10" ht="48.75" customHeight="1" thickBot="1">
      <c r="A124" s="129"/>
      <c r="B124" s="71" t="s">
        <v>140</v>
      </c>
      <c r="C124" s="144"/>
      <c r="D124" s="144"/>
      <c r="E124" s="144"/>
      <c r="F124" s="144"/>
      <c r="G124" s="144"/>
      <c r="H124" s="144"/>
      <c r="I124" s="144"/>
      <c r="J124" s="146"/>
    </row>
    <row r="125" spans="1:10" ht="15.7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28">
        <v>86</v>
      </c>
      <c r="B127" s="12" t="s">
        <v>14</v>
      </c>
      <c r="C127" s="143">
        <f>C129+C131</f>
        <v>10339.6036288</v>
      </c>
      <c r="D127" s="143">
        <f aca="true" t="shared" si="37" ref="D127:I127">D129+D131</f>
        <v>839.8</v>
      </c>
      <c r="E127" s="143">
        <f t="shared" si="37"/>
        <v>1488</v>
      </c>
      <c r="F127" s="143">
        <f t="shared" si="37"/>
        <v>1886.7</v>
      </c>
      <c r="G127" s="143">
        <f t="shared" si="37"/>
        <v>1962.1680000000001</v>
      </c>
      <c r="H127" s="143">
        <f t="shared" si="37"/>
        <v>2040.6547200000002</v>
      </c>
      <c r="I127" s="143">
        <f t="shared" si="37"/>
        <v>2122.2809088000004</v>
      </c>
      <c r="J127" s="130" t="s">
        <v>96</v>
      </c>
    </row>
    <row r="128" spans="1:10" ht="66" customHeight="1" thickBot="1">
      <c r="A128" s="129"/>
      <c r="B128" s="69" t="s">
        <v>141</v>
      </c>
      <c r="C128" s="144"/>
      <c r="D128" s="144"/>
      <c r="E128" s="144"/>
      <c r="F128" s="144"/>
      <c r="G128" s="144"/>
      <c r="H128" s="144"/>
      <c r="I128" s="144"/>
      <c r="J128" s="131"/>
    </row>
    <row r="129" spans="1:10" ht="15.7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2">
        <v>91</v>
      </c>
      <c r="B133" s="26" t="s">
        <v>37</v>
      </c>
      <c r="C133" s="126">
        <f>C135+C137</f>
        <v>10339.6036288</v>
      </c>
      <c r="D133" s="126">
        <f aca="true" t="shared" si="39" ref="D133:I133">D135+D137</f>
        <v>839.8</v>
      </c>
      <c r="E133" s="126">
        <f t="shared" si="39"/>
        <v>1488</v>
      </c>
      <c r="F133" s="126">
        <f t="shared" si="39"/>
        <v>1886.7</v>
      </c>
      <c r="G133" s="126">
        <f t="shared" si="39"/>
        <v>1962.1680000000001</v>
      </c>
      <c r="H133" s="126">
        <f t="shared" si="39"/>
        <v>2040.6547200000002</v>
      </c>
      <c r="I133" s="126">
        <f t="shared" si="39"/>
        <v>2122.2809088000004</v>
      </c>
      <c r="J133" s="130"/>
    </row>
    <row r="134" spans="1:10" s="34" customFormat="1" ht="47.25" customHeight="1" thickBot="1">
      <c r="A134" s="133"/>
      <c r="B134" s="71" t="s">
        <v>142</v>
      </c>
      <c r="C134" s="127"/>
      <c r="D134" s="127"/>
      <c r="E134" s="127"/>
      <c r="F134" s="127"/>
      <c r="G134" s="127"/>
      <c r="H134" s="127"/>
      <c r="I134" s="127"/>
      <c r="J134" s="131"/>
    </row>
    <row r="135" spans="1:10" s="34" customFormat="1" ht="15.7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2">
        <v>96</v>
      </c>
      <c r="B139" s="26" t="s">
        <v>38</v>
      </c>
      <c r="C139" s="126">
        <f>C141+C143</f>
        <v>0</v>
      </c>
      <c r="D139" s="126">
        <f aca="true" t="shared" si="40" ref="D139:I139">D141+D143</f>
        <v>0</v>
      </c>
      <c r="E139" s="126">
        <f t="shared" si="40"/>
        <v>0</v>
      </c>
      <c r="F139" s="126">
        <f t="shared" si="40"/>
        <v>0</v>
      </c>
      <c r="G139" s="126">
        <f t="shared" si="40"/>
        <v>0</v>
      </c>
      <c r="H139" s="126">
        <f t="shared" si="40"/>
        <v>0</v>
      </c>
      <c r="I139" s="126">
        <f t="shared" si="40"/>
        <v>0</v>
      </c>
      <c r="J139" s="130"/>
    </row>
    <row r="140" spans="1:10" s="34" customFormat="1" ht="96.75" customHeight="1" thickBot="1">
      <c r="A140" s="133"/>
      <c r="B140" s="71" t="s">
        <v>143</v>
      </c>
      <c r="C140" s="127"/>
      <c r="D140" s="127"/>
      <c r="E140" s="127"/>
      <c r="F140" s="127"/>
      <c r="G140" s="127"/>
      <c r="H140" s="127"/>
      <c r="I140" s="127"/>
      <c r="J140" s="131"/>
    </row>
    <row r="141" spans="1:10" s="34" customFormat="1" ht="15.7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28">
        <v>101</v>
      </c>
      <c r="B145" s="12" t="s">
        <v>26</v>
      </c>
      <c r="C145" s="143">
        <f>C147+C149</f>
        <v>1192.3</v>
      </c>
      <c r="D145" s="143">
        <f aca="true" t="shared" si="41" ref="D145:I145">D147+D149</f>
        <v>1192.3</v>
      </c>
      <c r="E145" s="143">
        <f t="shared" si="41"/>
        <v>0</v>
      </c>
      <c r="F145" s="143">
        <f t="shared" si="41"/>
        <v>0</v>
      </c>
      <c r="G145" s="143">
        <f t="shared" si="41"/>
        <v>0</v>
      </c>
      <c r="H145" s="143">
        <f t="shared" si="41"/>
        <v>0</v>
      </c>
      <c r="I145" s="143">
        <f t="shared" si="41"/>
        <v>0</v>
      </c>
      <c r="J145" s="28"/>
    </row>
    <row r="146" spans="1:10" s="34" customFormat="1" ht="63" customHeight="1" thickBot="1">
      <c r="A146" s="129"/>
      <c r="B146" s="71" t="s">
        <v>144</v>
      </c>
      <c r="C146" s="144"/>
      <c r="D146" s="144"/>
      <c r="E146" s="144"/>
      <c r="F146" s="144"/>
      <c r="G146" s="144"/>
      <c r="H146" s="144"/>
      <c r="I146" s="144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2">
        <v>111</v>
      </c>
      <c r="B156" s="26" t="s">
        <v>44</v>
      </c>
      <c r="C156" s="126">
        <f aca="true" t="shared" si="43" ref="C156:H156">C161+C163+C159</f>
        <v>0</v>
      </c>
      <c r="D156" s="126">
        <f>D158+D165+D172</f>
        <v>1830.5</v>
      </c>
      <c r="E156" s="126">
        <f>E158+E165+E172</f>
        <v>4410.3</v>
      </c>
      <c r="F156" s="126">
        <f t="shared" si="43"/>
        <v>0</v>
      </c>
      <c r="G156" s="126">
        <f t="shared" si="43"/>
        <v>0</v>
      </c>
      <c r="H156" s="126">
        <f t="shared" si="43"/>
        <v>0</v>
      </c>
      <c r="I156" s="126">
        <f>I161+I163+I159+I165</f>
        <v>0</v>
      </c>
      <c r="J156" s="130" t="s">
        <v>99</v>
      </c>
    </row>
    <row r="157" spans="1:10" s="34" customFormat="1" ht="65.25" customHeight="1" thickBot="1">
      <c r="A157" s="133"/>
      <c r="B157" s="71" t="s">
        <v>76</v>
      </c>
      <c r="C157" s="127"/>
      <c r="D157" s="127"/>
      <c r="E157" s="127"/>
      <c r="F157" s="127"/>
      <c r="G157" s="127"/>
      <c r="H157" s="127"/>
      <c r="I157" s="127"/>
      <c r="J157" s="131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1.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2">
        <v>133</v>
      </c>
      <c r="B179" s="26" t="s">
        <v>49</v>
      </c>
      <c r="C179" s="126">
        <f aca="true" t="shared" si="45" ref="C179:I179">C183+C185+C181</f>
        <v>0</v>
      </c>
      <c r="D179" s="126">
        <f t="shared" si="45"/>
        <v>0</v>
      </c>
      <c r="E179" s="126">
        <f t="shared" si="45"/>
        <v>0</v>
      </c>
      <c r="F179" s="126">
        <f t="shared" si="45"/>
        <v>0</v>
      </c>
      <c r="G179" s="126">
        <f t="shared" si="45"/>
        <v>0</v>
      </c>
      <c r="H179" s="126">
        <f t="shared" si="45"/>
        <v>0</v>
      </c>
      <c r="I179" s="126">
        <f t="shared" si="45"/>
        <v>0</v>
      </c>
      <c r="J179" s="130" t="s">
        <v>100</v>
      </c>
    </row>
    <row r="180" spans="1:10" s="34" customFormat="1" ht="34.5" customHeight="1" thickBot="1">
      <c r="A180" s="133"/>
      <c r="B180" s="71" t="s">
        <v>67</v>
      </c>
      <c r="C180" s="127"/>
      <c r="D180" s="127"/>
      <c r="E180" s="127"/>
      <c r="F180" s="127"/>
      <c r="G180" s="127"/>
      <c r="H180" s="127"/>
      <c r="I180" s="127"/>
      <c r="J180" s="131"/>
    </row>
    <row r="181" spans="1:10" s="34" customFormat="1" ht="15.7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2">
        <v>148</v>
      </c>
      <c r="B195" s="66" t="s">
        <v>64</v>
      </c>
      <c r="C195" s="126">
        <f aca="true" t="shared" si="49" ref="C195:I195">C197+C199</f>
        <v>1500</v>
      </c>
      <c r="D195" s="126">
        <f t="shared" si="49"/>
        <v>1500</v>
      </c>
      <c r="E195" s="126">
        <f t="shared" si="49"/>
        <v>0</v>
      </c>
      <c r="F195" s="126">
        <f t="shared" si="49"/>
        <v>0</v>
      </c>
      <c r="G195" s="126">
        <f t="shared" si="49"/>
        <v>0</v>
      </c>
      <c r="H195" s="126">
        <f t="shared" si="49"/>
        <v>0</v>
      </c>
      <c r="I195" s="126">
        <f t="shared" si="49"/>
        <v>0</v>
      </c>
      <c r="J195" s="130" t="s">
        <v>103</v>
      </c>
    </row>
    <row r="196" spans="1:10" s="34" customFormat="1" ht="99.75" customHeight="1" thickBot="1">
      <c r="A196" s="133"/>
      <c r="B196" s="71" t="s">
        <v>154</v>
      </c>
      <c r="C196" s="127"/>
      <c r="D196" s="127"/>
      <c r="E196" s="127"/>
      <c r="F196" s="127"/>
      <c r="G196" s="127"/>
      <c r="H196" s="127"/>
      <c r="I196" s="127"/>
      <c r="J196" s="131"/>
    </row>
    <row r="197" spans="1:10" s="34" customFormat="1" ht="15.7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2">
        <v>148</v>
      </c>
      <c r="B201" s="66" t="s">
        <v>65</v>
      </c>
      <c r="C201" s="126">
        <f aca="true" t="shared" si="50" ref="C201:I201">C203+C205</f>
        <v>577.8</v>
      </c>
      <c r="D201" s="126">
        <f t="shared" si="50"/>
        <v>185.1</v>
      </c>
      <c r="E201" s="126">
        <f t="shared" si="50"/>
        <v>192.5</v>
      </c>
      <c r="F201" s="126">
        <f t="shared" si="50"/>
        <v>200.2</v>
      </c>
      <c r="G201" s="126">
        <f t="shared" si="50"/>
        <v>0</v>
      </c>
      <c r="H201" s="126">
        <f t="shared" si="50"/>
        <v>0</v>
      </c>
      <c r="I201" s="126">
        <f t="shared" si="50"/>
        <v>0</v>
      </c>
      <c r="J201" s="130" t="s">
        <v>103</v>
      </c>
    </row>
    <row r="202" spans="1:10" s="34" customFormat="1" ht="79.5" customHeight="1" thickBot="1">
      <c r="A202" s="133"/>
      <c r="B202" s="71" t="s">
        <v>66</v>
      </c>
      <c r="C202" s="127"/>
      <c r="D202" s="127"/>
      <c r="E202" s="127"/>
      <c r="F202" s="127"/>
      <c r="G202" s="127"/>
      <c r="H202" s="127"/>
      <c r="I202" s="127"/>
      <c r="J202" s="131"/>
    </row>
    <row r="203" spans="1:10" s="34" customFormat="1" ht="15.7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52" t="s">
        <v>73</v>
      </c>
      <c r="C207" s="153"/>
      <c r="D207" s="153"/>
      <c r="E207" s="153"/>
      <c r="F207" s="153"/>
      <c r="G207" s="153"/>
      <c r="H207" s="153"/>
      <c r="I207" s="153"/>
      <c r="J207" s="154"/>
    </row>
    <row r="208" spans="1:10" s="34" customFormat="1" ht="15.7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5.7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1.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28">
        <v>164</v>
      </c>
      <c r="B221" s="12" t="s">
        <v>15</v>
      </c>
      <c r="C221" s="122">
        <f aca="true" t="shared" si="56" ref="C221:I221">C223</f>
        <v>0</v>
      </c>
      <c r="D221" s="122">
        <f t="shared" si="56"/>
        <v>0</v>
      </c>
      <c r="E221" s="122">
        <f t="shared" si="56"/>
        <v>0</v>
      </c>
      <c r="F221" s="122">
        <f t="shared" si="56"/>
        <v>0</v>
      </c>
      <c r="G221" s="122">
        <f t="shared" si="56"/>
        <v>0</v>
      </c>
      <c r="H221" s="122">
        <f t="shared" si="56"/>
        <v>0</v>
      </c>
      <c r="I221" s="122">
        <f t="shared" si="56"/>
        <v>0</v>
      </c>
      <c r="J221" s="145" t="s">
        <v>105</v>
      </c>
    </row>
    <row r="222" spans="1:10" s="34" customFormat="1" ht="47.25" thickBot="1">
      <c r="A222" s="129"/>
      <c r="B222" s="71" t="s">
        <v>147</v>
      </c>
      <c r="C222" s="123"/>
      <c r="D222" s="123"/>
      <c r="E222" s="123"/>
      <c r="F222" s="123"/>
      <c r="G222" s="123"/>
      <c r="H222" s="123"/>
      <c r="I222" s="123"/>
      <c r="J222" s="146"/>
    </row>
    <row r="223" spans="1:10" s="34" customFormat="1" ht="15.7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28">
        <v>170</v>
      </c>
      <c r="B228" s="12" t="s">
        <v>16</v>
      </c>
      <c r="C228" s="122">
        <f>C230+C232</f>
        <v>900</v>
      </c>
      <c r="D228" s="122">
        <f aca="true" t="shared" si="58" ref="D228:I228">D230+D232</f>
        <v>0</v>
      </c>
      <c r="E228" s="122">
        <f t="shared" si="58"/>
        <v>0</v>
      </c>
      <c r="F228" s="122">
        <f t="shared" si="58"/>
        <v>0</v>
      </c>
      <c r="G228" s="122">
        <f t="shared" si="58"/>
        <v>300</v>
      </c>
      <c r="H228" s="122">
        <f t="shared" si="58"/>
        <v>300</v>
      </c>
      <c r="I228" s="122">
        <f t="shared" si="58"/>
        <v>300</v>
      </c>
      <c r="J228" s="145" t="s">
        <v>106</v>
      </c>
    </row>
    <row r="229" spans="1:10" ht="63" thickBot="1">
      <c r="A229" s="129"/>
      <c r="B229" s="69" t="s">
        <v>148</v>
      </c>
      <c r="C229" s="123"/>
      <c r="D229" s="123"/>
      <c r="E229" s="123"/>
      <c r="F229" s="123"/>
      <c r="G229" s="123"/>
      <c r="H229" s="123"/>
      <c r="I229" s="123"/>
      <c r="J229" s="146"/>
    </row>
    <row r="230" spans="1:10" ht="15.7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28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29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2">
        <v>179</v>
      </c>
      <c r="B239" s="26" t="s">
        <v>47</v>
      </c>
      <c r="C239" s="155">
        <f>C243+C245+C241</f>
        <v>0</v>
      </c>
      <c r="D239" s="155">
        <f aca="true" t="shared" si="62" ref="D239:I239">D243+D245+D241</f>
        <v>0</v>
      </c>
      <c r="E239" s="155">
        <f t="shared" si="62"/>
        <v>0</v>
      </c>
      <c r="F239" s="155">
        <f t="shared" si="62"/>
        <v>0</v>
      </c>
      <c r="G239" s="155">
        <f>G243+G245+G241</f>
        <v>0</v>
      </c>
      <c r="H239" s="155">
        <f t="shared" si="62"/>
        <v>0</v>
      </c>
      <c r="I239" s="155">
        <f t="shared" si="62"/>
        <v>0</v>
      </c>
      <c r="J239" s="130" t="s">
        <v>108</v>
      </c>
    </row>
    <row r="240" spans="1:10" s="34" customFormat="1" ht="52.5" customHeight="1" thickBot="1">
      <c r="A240" s="133"/>
      <c r="B240" s="71" t="s">
        <v>48</v>
      </c>
      <c r="C240" s="156"/>
      <c r="D240" s="156"/>
      <c r="E240" s="156"/>
      <c r="F240" s="156"/>
      <c r="G240" s="156"/>
      <c r="H240" s="156"/>
      <c r="I240" s="156"/>
      <c r="J240" s="131"/>
    </row>
    <row r="241" spans="1:10" s="34" customFormat="1" ht="15.7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2">
        <v>186</v>
      </c>
      <c r="B247" s="26" t="s">
        <v>58</v>
      </c>
      <c r="C247" s="126">
        <f>SUM(D247:I248)</f>
        <v>1832.69112026112</v>
      </c>
      <c r="D247" s="126">
        <f aca="true" t="shared" si="64" ref="D247:I247">D249</f>
        <v>276.3</v>
      </c>
      <c r="E247" s="126">
        <f t="shared" si="64"/>
        <v>287.35200000000003</v>
      </c>
      <c r="F247" s="126">
        <f t="shared" si="64"/>
        <v>298.84608000000003</v>
      </c>
      <c r="G247" s="126">
        <f t="shared" si="64"/>
        <v>310.7999232</v>
      </c>
      <c r="H247" s="126">
        <f t="shared" si="64"/>
        <v>323.231920128</v>
      </c>
      <c r="I247" s="126">
        <f t="shared" si="64"/>
        <v>336.16119693312004</v>
      </c>
      <c r="J247" s="130" t="s">
        <v>109</v>
      </c>
    </row>
    <row r="248" spans="1:10" s="34" customFormat="1" ht="84" customHeight="1" thickBot="1">
      <c r="A248" s="133"/>
      <c r="B248" s="71" t="s">
        <v>150</v>
      </c>
      <c r="C248" s="127"/>
      <c r="D248" s="127"/>
      <c r="E248" s="127"/>
      <c r="F248" s="127"/>
      <c r="G248" s="127"/>
      <c r="H248" s="127"/>
      <c r="I248" s="127"/>
      <c r="J248" s="131"/>
    </row>
    <row r="249" spans="1:10" s="34" customFormat="1" ht="15.7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28">
        <v>170</v>
      </c>
      <c r="B251" s="12" t="s">
        <v>78</v>
      </c>
      <c r="C251" s="122">
        <f>C253+C255</f>
        <v>0</v>
      </c>
      <c r="D251" s="122">
        <f aca="true" t="shared" si="66" ref="D251:I251">D253+D255</f>
        <v>0</v>
      </c>
      <c r="E251" s="122">
        <f t="shared" si="66"/>
        <v>0</v>
      </c>
      <c r="F251" s="122">
        <f t="shared" si="66"/>
        <v>0</v>
      </c>
      <c r="G251" s="122">
        <f t="shared" si="66"/>
        <v>0</v>
      </c>
      <c r="H251" s="122">
        <f t="shared" si="66"/>
        <v>0</v>
      </c>
      <c r="I251" s="122">
        <f t="shared" si="66"/>
        <v>0</v>
      </c>
      <c r="J251" s="145"/>
    </row>
    <row r="252" spans="1:10" ht="47.25" hidden="1" thickBot="1">
      <c r="A252" s="129"/>
      <c r="B252" s="69" t="s">
        <v>79</v>
      </c>
      <c r="C252" s="123"/>
      <c r="D252" s="123"/>
      <c r="E252" s="123"/>
      <c r="F252" s="123"/>
      <c r="G252" s="123"/>
      <c r="H252" s="123"/>
      <c r="I252" s="123"/>
      <c r="J252" s="146"/>
    </row>
    <row r="253" spans="1:10" ht="15.7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28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29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5.7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1.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57" t="s">
        <v>72</v>
      </c>
      <c r="C262" s="158"/>
      <c r="D262" s="158"/>
      <c r="E262" s="158"/>
      <c r="F262" s="158"/>
      <c r="G262" s="158"/>
      <c r="H262" s="158"/>
      <c r="I262" s="158"/>
      <c r="J262" s="159"/>
    </row>
    <row r="263" spans="1:10" ht="15.7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28"/>
      <c r="B271" s="12" t="s">
        <v>17</v>
      </c>
      <c r="C271" s="160"/>
      <c r="D271" s="160"/>
      <c r="E271" s="160"/>
      <c r="F271" s="160"/>
      <c r="G271" s="160"/>
      <c r="H271" s="160"/>
      <c r="I271" s="160"/>
      <c r="J271" s="145"/>
    </row>
    <row r="272" spans="1:10" ht="79.5" customHeight="1" hidden="1" thickBot="1">
      <c r="A272" s="129"/>
      <c r="B272" s="19" t="s">
        <v>18</v>
      </c>
      <c r="C272" s="161"/>
      <c r="D272" s="161"/>
      <c r="E272" s="161"/>
      <c r="F272" s="161"/>
      <c r="G272" s="161"/>
      <c r="H272" s="161"/>
      <c r="I272" s="161"/>
      <c r="J272" s="146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5.7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">
      <c r="A282" s="128">
        <v>200</v>
      </c>
      <c r="B282" s="12" t="s">
        <v>15</v>
      </c>
      <c r="C282" s="143">
        <f>C284</f>
        <v>4862.1</v>
      </c>
      <c r="D282" s="143">
        <f>D284</f>
        <v>2496.5</v>
      </c>
      <c r="E282" s="143">
        <f>E284</f>
        <v>1159.6</v>
      </c>
      <c r="F282" s="143">
        <f>F284</f>
        <v>1206</v>
      </c>
      <c r="G282" s="143">
        <v>0</v>
      </c>
      <c r="H282" s="143">
        <v>0</v>
      </c>
      <c r="I282" s="143">
        <v>0</v>
      </c>
      <c r="J282" s="150"/>
    </row>
    <row r="283" spans="1:10" ht="48.75" customHeight="1" thickBot="1">
      <c r="A283" s="129"/>
      <c r="B283" s="71" t="s">
        <v>123</v>
      </c>
      <c r="C283" s="144"/>
      <c r="D283" s="144"/>
      <c r="E283" s="144"/>
      <c r="F283" s="144"/>
      <c r="G283" s="144"/>
      <c r="H283" s="144"/>
      <c r="I283" s="144"/>
      <c r="J283" s="151"/>
    </row>
    <row r="284" spans="1:12" ht="15.7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50" t="s">
        <v>110</v>
      </c>
    </row>
    <row r="287" spans="1:10" ht="15.7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51"/>
    </row>
    <row r="288" spans="1:10" ht="31.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50" t="s">
        <v>112</v>
      </c>
    </row>
    <row r="312" spans="1:10" ht="15.7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51"/>
    </row>
    <row r="313" spans="1:10" ht="31.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62" t="s">
        <v>110</v>
      </c>
    </row>
    <row r="317" spans="1:10" ht="15.7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51"/>
    </row>
    <row r="318" spans="1:10" ht="31.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69" t="s">
        <v>80</v>
      </c>
      <c r="C321" s="170"/>
      <c r="D321" s="170"/>
      <c r="E321" s="170"/>
      <c r="F321" s="170"/>
      <c r="G321" s="170"/>
      <c r="H321" s="170"/>
      <c r="I321" s="170"/>
      <c r="J321" s="171"/>
    </row>
    <row r="322" spans="1:10" ht="15.7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28">
        <v>257</v>
      </c>
      <c r="B344" s="166" t="s">
        <v>81</v>
      </c>
      <c r="C344" s="167"/>
      <c r="D344" s="167"/>
      <c r="E344" s="167"/>
      <c r="F344" s="167"/>
      <c r="G344" s="167"/>
      <c r="H344" s="167"/>
      <c r="I344" s="167"/>
      <c r="J344" s="168"/>
    </row>
    <row r="345" spans="1:10" ht="16.5" customHeight="1" thickBot="1">
      <c r="A345" s="129"/>
      <c r="B345" s="169" t="s">
        <v>71</v>
      </c>
      <c r="C345" s="170"/>
      <c r="D345" s="170"/>
      <c r="E345" s="170"/>
      <c r="F345" s="170"/>
      <c r="G345" s="170"/>
      <c r="H345" s="170"/>
      <c r="I345" s="170"/>
      <c r="J345" s="171"/>
    </row>
    <row r="346" spans="1:10" ht="15.7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63" t="s">
        <v>70</v>
      </c>
      <c r="C359" s="164"/>
      <c r="D359" s="164"/>
      <c r="E359" s="164"/>
      <c r="F359" s="164"/>
      <c r="G359" s="164"/>
      <c r="H359" s="164"/>
      <c r="I359" s="164"/>
      <c r="J359" s="165"/>
    </row>
    <row r="360" spans="1:10" ht="15.7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63" t="s">
        <v>69</v>
      </c>
      <c r="C367" s="164"/>
      <c r="D367" s="164"/>
      <c r="E367" s="164"/>
      <c r="F367" s="164"/>
      <c r="G367" s="164"/>
      <c r="H367" s="164"/>
      <c r="I367" s="164"/>
      <c r="J367" s="165"/>
    </row>
    <row r="368" spans="1:10" ht="15.7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63" t="s">
        <v>82</v>
      </c>
      <c r="C375" s="164"/>
      <c r="D375" s="164"/>
      <c r="E375" s="164"/>
      <c r="F375" s="164"/>
      <c r="G375" s="164"/>
      <c r="H375" s="164"/>
      <c r="I375" s="164"/>
      <c r="J375" s="165"/>
    </row>
    <row r="376" spans="1:10" ht="15.7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63" t="s">
        <v>59</v>
      </c>
      <c r="C383" s="164"/>
      <c r="D383" s="164"/>
      <c r="E383" s="164"/>
      <c r="F383" s="164"/>
      <c r="G383" s="164"/>
      <c r="H383" s="164"/>
      <c r="I383" s="164"/>
      <c r="J383" s="165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A239:A240"/>
    <mergeCell ref="C239:C240"/>
    <mergeCell ref="D239:D240"/>
    <mergeCell ref="E239:E240"/>
    <mergeCell ref="F239:F240"/>
    <mergeCell ref="G239:G240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A123:A124"/>
    <mergeCell ref="C123:C124"/>
    <mergeCell ref="D123:D124"/>
    <mergeCell ref="E123:E124"/>
    <mergeCell ref="F123:F124"/>
    <mergeCell ref="G123:G124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J201:J202"/>
    <mergeCell ref="A201:A202"/>
    <mergeCell ref="C201:C202"/>
    <mergeCell ref="D201:D202"/>
    <mergeCell ref="E201:E202"/>
    <mergeCell ref="F201:F202"/>
    <mergeCell ref="G201:G202"/>
    <mergeCell ref="A254:A255"/>
    <mergeCell ref="A251:A252"/>
    <mergeCell ref="C251:C252"/>
    <mergeCell ref="D251:D252"/>
    <mergeCell ref="E251:E252"/>
    <mergeCell ref="F251:F252"/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4"/>
  <sheetViews>
    <sheetView tabSelected="1" view="pageBreakPreview" zoomScaleSheetLayoutView="100" zoomScalePageLayoutView="0" workbookViewId="0" topLeftCell="A1">
      <pane ySplit="15" topLeftCell="A377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108"/>
    </row>
    <row r="2" spans="8:11" ht="14.25">
      <c r="H2" s="108"/>
      <c r="I2" s="121" t="s">
        <v>155</v>
      </c>
      <c r="J2" s="121"/>
      <c r="K2" s="108"/>
    </row>
    <row r="3" spans="9:11" ht="14.25">
      <c r="I3" s="120" t="s">
        <v>156</v>
      </c>
      <c r="J3" s="172"/>
      <c r="K3" s="108"/>
    </row>
    <row r="4" spans="9:11" ht="14.25">
      <c r="I4" s="108" t="s">
        <v>125</v>
      </c>
      <c r="J4" s="109"/>
      <c r="K4" s="108"/>
    </row>
    <row r="5" spans="9:11" ht="14.25">
      <c r="I5" s="120" t="s">
        <v>159</v>
      </c>
      <c r="J5" s="120"/>
      <c r="K5" s="108"/>
    </row>
    <row r="6" spans="9:11" ht="14.25">
      <c r="I6" s="120"/>
      <c r="J6" s="120"/>
      <c r="K6" s="108"/>
    </row>
    <row r="7" spans="9:11" ht="14.25">
      <c r="I7" s="120"/>
      <c r="J7" s="120"/>
      <c r="K7" s="108"/>
    </row>
    <row r="8" spans="9:11" ht="14.25">
      <c r="I8" s="120"/>
      <c r="J8" s="120"/>
      <c r="K8" s="108"/>
    </row>
    <row r="9" spans="1:10" ht="29.25" customHeight="1">
      <c r="A9" s="54"/>
      <c r="B9" s="173" t="s">
        <v>124</v>
      </c>
      <c r="C9" s="174"/>
      <c r="D9" s="174"/>
      <c r="E9" s="174"/>
      <c r="F9" s="174"/>
      <c r="G9" s="174"/>
      <c r="H9" s="174"/>
      <c r="I9" s="174"/>
      <c r="J9" s="174"/>
    </row>
    <row r="10" spans="1:13" ht="15" thickBot="1">
      <c r="A10" s="1"/>
      <c r="L10" s="106"/>
      <c r="M10" s="106">
        <v>44001</v>
      </c>
    </row>
    <row r="11" spans="1:10" ht="75.75" customHeight="1">
      <c r="A11" s="113" t="s">
        <v>0</v>
      </c>
      <c r="B11" s="147" t="s">
        <v>2</v>
      </c>
      <c r="C11" s="134" t="s">
        <v>3</v>
      </c>
      <c r="D11" s="135"/>
      <c r="E11" s="135"/>
      <c r="F11" s="135"/>
      <c r="G11" s="135"/>
      <c r="H11" s="135"/>
      <c r="I11" s="135"/>
      <c r="J11" s="124" t="s">
        <v>77</v>
      </c>
    </row>
    <row r="12" spans="1:10" ht="69.75" customHeight="1">
      <c r="A12" s="114" t="s">
        <v>1</v>
      </c>
      <c r="B12" s="148"/>
      <c r="C12" s="136"/>
      <c r="D12" s="137"/>
      <c r="E12" s="137"/>
      <c r="F12" s="137"/>
      <c r="G12" s="137"/>
      <c r="H12" s="137"/>
      <c r="I12" s="137"/>
      <c r="J12" s="125"/>
    </row>
    <row r="13" spans="1:10" ht="21.75" customHeight="1">
      <c r="A13" s="2"/>
      <c r="B13" s="148"/>
      <c r="C13" s="136"/>
      <c r="D13" s="137"/>
      <c r="E13" s="137"/>
      <c r="F13" s="137"/>
      <c r="G13" s="137"/>
      <c r="H13" s="137"/>
      <c r="I13" s="137"/>
      <c r="J13" s="125"/>
    </row>
    <row r="14" spans="1:10" ht="15.75" thickBot="1">
      <c r="A14" s="2"/>
      <c r="B14" s="148"/>
      <c r="C14" s="138"/>
      <c r="D14" s="139"/>
      <c r="E14" s="139"/>
      <c r="F14" s="139"/>
      <c r="G14" s="139"/>
      <c r="H14" s="139"/>
      <c r="I14" s="139"/>
      <c r="J14" s="53"/>
    </row>
    <row r="15" spans="1:10" ht="15.75" thickBot="1">
      <c r="A15" s="3"/>
      <c r="B15" s="149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2447703.215257477</v>
      </c>
      <c r="D17" s="86">
        <f>D18+D20+D22</f>
        <v>399508.80000000005</v>
      </c>
      <c r="E17" s="86">
        <f>E18+E20+E22+0.1</f>
        <v>395462.716</v>
      </c>
      <c r="F17" s="86">
        <f>F18+F20+F22</f>
        <v>404597.19808</v>
      </c>
      <c r="G17" s="86">
        <f>G18+G20+G22-0.1</f>
        <v>408917.2540032001</v>
      </c>
      <c r="H17" s="86">
        <f>H18+H20+H22</f>
        <v>415965.800003328</v>
      </c>
      <c r="I17" s="86">
        <f>I18+I20+I22+0.1</f>
        <v>423251.4471709492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1392705.6161984</v>
      </c>
      <c r="D20" s="88">
        <f aca="true" t="shared" si="2" ref="D20:I20">D30+D84+D209+D264+D323</f>
        <v>214477.2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881885.7898103296</v>
      </c>
      <c r="D21" s="88">
        <f aca="true" t="shared" si="3" ref="D21:I21">D31+D85+D210+D265+D325</f>
        <v>132702.8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1054997.5990590772</v>
      </c>
      <c r="D22" s="85">
        <f>D32+D86+D211+D266+D325+D347+D373+D365+D381+0.1</f>
        <v>185031.6</v>
      </c>
      <c r="E22" s="85">
        <f>E32+E86+E211+E266+E325+E347+E373+E365+E381</f>
        <v>170577.05200000003</v>
      </c>
      <c r="F22" s="85">
        <f>F32+F86+F211+F266+F325+F347+F373+F365+F381</f>
        <v>166130.69808</v>
      </c>
      <c r="G22" s="85">
        <f>G32+G86+G211+G266+G325+G347+G373+G365+G381</f>
        <v>170870.53000320005</v>
      </c>
      <c r="H22" s="85">
        <f>H32+H86+H211+H266+H325+H347+H373+H365+H381</f>
        <v>177676.94304332804</v>
      </c>
      <c r="I22" s="85">
        <f>I32+I86+I211+I266+I325+I347+I373+I365+I381</f>
        <v>184710.77593254918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585074.7216525107</v>
      </c>
      <c r="D23" s="85">
        <f aca="true" t="shared" si="4" ref="D23:I23">D33+D90+D212+D267+D326+D382+D374</f>
        <v>108902.9</v>
      </c>
      <c r="E23" s="85">
        <f t="shared" si="4"/>
        <v>96126.31199999999</v>
      </c>
      <c r="F23" s="85">
        <f t="shared" si="4"/>
        <v>89696.47248000001</v>
      </c>
      <c r="G23" s="85">
        <f t="shared" si="4"/>
        <v>93095.24337920001</v>
      </c>
      <c r="H23" s="85">
        <f t="shared" si="4"/>
        <v>96734.489114368</v>
      </c>
      <c r="I23" s="85">
        <f t="shared" si="4"/>
        <v>100519.30467894275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0" t="s">
        <v>75</v>
      </c>
      <c r="C28" s="141"/>
      <c r="D28" s="141"/>
      <c r="E28" s="141"/>
      <c r="F28" s="141"/>
      <c r="G28" s="141"/>
      <c r="H28" s="141"/>
      <c r="I28" s="141"/>
      <c r="J28" s="142"/>
    </row>
    <row r="29" spans="1:10" ht="60.75" customHeight="1" thickBot="1">
      <c r="A29" s="112">
        <v>10</v>
      </c>
      <c r="B29" s="16" t="s">
        <v>9</v>
      </c>
      <c r="C29" s="17">
        <f>D29+E29+F29+G29+H29+I29</f>
        <v>728851.3483712</v>
      </c>
      <c r="D29" s="17">
        <f aca="true" t="shared" si="5" ref="D29:I29">D30+D32</f>
        <v>119046.4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112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112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112">
        <v>13</v>
      </c>
      <c r="B32" s="8" t="s">
        <v>6</v>
      </c>
      <c r="C32" s="17">
        <f t="shared" si="6"/>
        <v>281257.6483712001</v>
      </c>
      <c r="D32" s="36">
        <f>D41+D47+D51+D57+D63+D68</f>
        <v>49584.7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112">
        <v>14</v>
      </c>
      <c r="B33" s="8" t="s">
        <v>21</v>
      </c>
      <c r="C33" s="17">
        <f t="shared" si="6"/>
        <v>264560.9917184</v>
      </c>
      <c r="D33" s="36">
        <f>D42+D48+D52+D58+D64+D69-0.1</f>
        <v>46802.8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112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112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112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112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112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112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112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111">
        <v>24</v>
      </c>
      <c r="B49" s="12" t="s">
        <v>16</v>
      </c>
      <c r="C49" s="143">
        <f>C51</f>
        <v>0</v>
      </c>
      <c r="D49" s="143">
        <f aca="true" t="shared" si="13" ref="D49:I49">D51</f>
        <v>0</v>
      </c>
      <c r="E49" s="143">
        <f t="shared" si="13"/>
        <v>0</v>
      </c>
      <c r="F49" s="143">
        <f>F51</f>
        <v>0</v>
      </c>
      <c r="G49" s="143">
        <f t="shared" si="13"/>
        <v>0</v>
      </c>
      <c r="H49" s="143">
        <f t="shared" si="13"/>
        <v>0</v>
      </c>
      <c r="I49" s="143">
        <f t="shared" si="13"/>
        <v>0</v>
      </c>
      <c r="J49" s="145" t="s">
        <v>86</v>
      </c>
    </row>
    <row r="50" spans="1:10" ht="47.25" thickBot="1">
      <c r="A50" s="112">
        <v>25</v>
      </c>
      <c r="B50" s="71" t="s">
        <v>127</v>
      </c>
      <c r="C50" s="144"/>
      <c r="D50" s="144"/>
      <c r="E50" s="144"/>
      <c r="F50" s="144"/>
      <c r="G50" s="144"/>
      <c r="H50" s="144"/>
      <c r="I50" s="144"/>
      <c r="J50" s="146"/>
    </row>
    <row r="51" spans="1:10" ht="15.7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28">
        <v>28</v>
      </c>
      <c r="B53" s="12" t="s">
        <v>10</v>
      </c>
      <c r="C53" s="143">
        <f>C55+C57</f>
        <v>12068.433439999999</v>
      </c>
      <c r="D53" s="143">
        <f aca="true" t="shared" si="14" ref="D53:I53">D55+D57</f>
        <v>5318.2</v>
      </c>
      <c r="E53" s="143">
        <f t="shared" si="14"/>
        <v>826</v>
      </c>
      <c r="F53" s="143">
        <f t="shared" si="14"/>
        <v>1395.1</v>
      </c>
      <c r="G53" s="143">
        <f t="shared" si="14"/>
        <v>1450.904</v>
      </c>
      <c r="H53" s="143">
        <f>H55+H57</f>
        <v>1508.9360000000001</v>
      </c>
      <c r="I53" s="143">
        <f t="shared" si="14"/>
        <v>1569.2934400000001</v>
      </c>
      <c r="J53" s="145" t="s">
        <v>87</v>
      </c>
    </row>
    <row r="54" spans="1:10" ht="69.75" customHeight="1" thickBot="1">
      <c r="A54" s="129"/>
      <c r="B54" s="69" t="s">
        <v>128</v>
      </c>
      <c r="C54" s="144"/>
      <c r="D54" s="144"/>
      <c r="E54" s="144"/>
      <c r="F54" s="144"/>
      <c r="G54" s="144"/>
      <c r="H54" s="144"/>
      <c r="I54" s="144"/>
      <c r="J54" s="146"/>
    </row>
    <row r="55" spans="1:10" ht="15.75" thickBot="1">
      <c r="A55" s="112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112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112">
        <v>31</v>
      </c>
      <c r="B57" s="8" t="s">
        <v>6</v>
      </c>
      <c r="C57" s="17">
        <f>D57+E57+F57+G57+H57+I57</f>
        <v>12068.433439999999</v>
      </c>
      <c r="D57" s="18">
        <f>1815.1+K57+L57+M57+N57</f>
        <v>5318.2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112">
        <v>32</v>
      </c>
      <c r="B58" s="69" t="s">
        <v>21</v>
      </c>
      <c r="C58" s="17">
        <f>D58+E58+F58+G58+H58+I58</f>
        <v>11505.82944</v>
      </c>
      <c r="D58" s="18">
        <f>1519.8+K58+L58+M58+N58</f>
        <v>5050.4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28">
        <v>33</v>
      </c>
      <c r="B59" s="26" t="s">
        <v>24</v>
      </c>
      <c r="C59" s="126">
        <f>C61+C63</f>
        <v>0</v>
      </c>
      <c r="D59" s="126">
        <f aca="true" t="shared" si="15" ref="D59:I59">D61+D63</f>
        <v>0</v>
      </c>
      <c r="E59" s="126">
        <f t="shared" si="15"/>
        <v>0</v>
      </c>
      <c r="F59" s="126">
        <f t="shared" si="15"/>
        <v>0</v>
      </c>
      <c r="G59" s="126" t="s">
        <v>122</v>
      </c>
      <c r="H59" s="126">
        <f t="shared" si="15"/>
        <v>0</v>
      </c>
      <c r="I59" s="126">
        <f t="shared" si="15"/>
        <v>0</v>
      </c>
      <c r="J59" s="150"/>
    </row>
    <row r="60" spans="1:10" ht="63.75" customHeight="1" thickBot="1">
      <c r="A60" s="129"/>
      <c r="B60" s="71" t="s">
        <v>129</v>
      </c>
      <c r="C60" s="127"/>
      <c r="D60" s="127"/>
      <c r="E60" s="127"/>
      <c r="F60" s="127"/>
      <c r="G60" s="127"/>
      <c r="H60" s="127"/>
      <c r="I60" s="127"/>
      <c r="J60" s="151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112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112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2">
        <v>38</v>
      </c>
      <c r="B70" s="26" t="s">
        <v>14</v>
      </c>
      <c r="C70" s="126">
        <f>C74+C76+C72</f>
        <v>0</v>
      </c>
      <c r="D70" s="126">
        <f aca="true" t="shared" si="17" ref="D70:I70">D74+D76+D72</f>
        <v>0</v>
      </c>
      <c r="E70" s="126">
        <f t="shared" si="17"/>
        <v>0</v>
      </c>
      <c r="F70" s="126">
        <f t="shared" si="17"/>
        <v>0</v>
      </c>
      <c r="G70" s="126">
        <f t="shared" si="17"/>
        <v>0</v>
      </c>
      <c r="H70" s="126">
        <f>H74+H76+H72</f>
        <v>0</v>
      </c>
      <c r="I70" s="126">
        <f t="shared" si="17"/>
        <v>0</v>
      </c>
      <c r="J70" s="130" t="s">
        <v>83</v>
      </c>
    </row>
    <row r="71" spans="1:10" s="34" customFormat="1" ht="68.25" customHeight="1" thickBot="1">
      <c r="A71" s="133"/>
      <c r="B71" s="71" t="s">
        <v>46</v>
      </c>
      <c r="C71" s="127"/>
      <c r="D71" s="127"/>
      <c r="E71" s="127"/>
      <c r="F71" s="127"/>
      <c r="G71" s="127"/>
      <c r="H71" s="127"/>
      <c r="I71" s="127"/>
      <c r="J71" s="131"/>
    </row>
    <row r="72" spans="1:10" s="34" customFormat="1" ht="15.75" thickBot="1">
      <c r="A72" s="110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110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110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110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110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0" t="s">
        <v>74</v>
      </c>
      <c r="C78" s="141"/>
      <c r="D78" s="141"/>
      <c r="E78" s="141"/>
      <c r="F78" s="141"/>
      <c r="G78" s="141"/>
      <c r="H78" s="141"/>
      <c r="I78" s="141"/>
      <c r="J78" s="142"/>
    </row>
    <row r="79" spans="1:10" ht="15.75" thickBot="1">
      <c r="A79" s="112">
        <v>46</v>
      </c>
      <c r="B79" s="8" t="s">
        <v>9</v>
      </c>
      <c r="C79" s="17">
        <f>C84+C86+C82</f>
        <v>1406468.5852608</v>
      </c>
      <c r="D79" s="17">
        <f>D84+D86</f>
        <v>220395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112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112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112">
        <v>49</v>
      </c>
      <c r="B84" s="8" t="s">
        <v>5</v>
      </c>
      <c r="C84" s="17">
        <f t="shared" si="20"/>
        <v>907220</v>
      </c>
      <c r="D84" s="18">
        <f aca="true" t="shared" si="21" ref="D84:H85">D92+D97+D103+D108+D129+D147+D152</f>
        <v>138855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112">
        <v>50</v>
      </c>
      <c r="B85" s="69" t="s">
        <v>25</v>
      </c>
      <c r="C85" s="17">
        <f t="shared" si="20"/>
        <v>419370.1</v>
      </c>
      <c r="D85" s="18">
        <f t="shared" si="21"/>
        <v>60899.5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112">
        <v>51</v>
      </c>
      <c r="B86" s="8" t="s">
        <v>6</v>
      </c>
      <c r="C86" s="17">
        <f t="shared" si="20"/>
        <v>499248.5852608001</v>
      </c>
      <c r="D86" s="18">
        <f>D100+D106+D121+D125+D131+D149+D154+D163+D185+D170+D205+D199+0.1</f>
        <v>81540.00000000001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112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112">
        <v>52</v>
      </c>
      <c r="B90" s="69" t="s">
        <v>25</v>
      </c>
      <c r="C90" s="17">
        <f t="shared" si="20"/>
        <v>158469.4263616</v>
      </c>
      <c r="D90" s="36">
        <f>D101+D106+D122+D126+D132+D150+D155+D171+D186+D189+D206+D200</f>
        <v>28406.199999999997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112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112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112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112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112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112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112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112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112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112">
        <v>62</v>
      </c>
      <c r="B102" s="72" t="s">
        <v>136</v>
      </c>
      <c r="C102" s="17">
        <f>C103</f>
        <v>52395</v>
      </c>
      <c r="D102" s="97">
        <f aca="true" t="shared" si="28" ref="D102:I102">D103</f>
        <v>6794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4" ht="15.75" thickBot="1">
      <c r="A103" s="112">
        <v>63</v>
      </c>
      <c r="B103" s="8" t="s">
        <v>5</v>
      </c>
      <c r="C103" s="17">
        <f>D103+E103+F103+G103+H103+I103</f>
        <v>52395</v>
      </c>
      <c r="D103" s="18">
        <f>8750+L103+N103</f>
        <v>6794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  <c r="N103">
        <v>-1286</v>
      </c>
    </row>
    <row r="104" spans="1:14" ht="31.5" thickBot="1">
      <c r="A104" s="112">
        <v>64</v>
      </c>
      <c r="B104" s="69" t="s">
        <v>25</v>
      </c>
      <c r="C104" s="17">
        <f>D104+E104+F104+G104+H104+I104</f>
        <v>30792.1</v>
      </c>
      <c r="D104" s="18">
        <f>5255.6+L104+N104</f>
        <v>3943.1000000000004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  <c r="N104">
        <v>-1066</v>
      </c>
    </row>
    <row r="105" spans="1:10" ht="117.75" customHeight="1" thickBot="1">
      <c r="A105" s="112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112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112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112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112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110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110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110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110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110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110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110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110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110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110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110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110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110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28">
        <v>83</v>
      </c>
      <c r="B123" s="12" t="s">
        <v>13</v>
      </c>
      <c r="C123" s="143">
        <f>C125</f>
        <v>0</v>
      </c>
      <c r="D123" s="143">
        <f aca="true" t="shared" si="36" ref="D123:I123">D125</f>
        <v>0</v>
      </c>
      <c r="E123" s="143">
        <f t="shared" si="36"/>
        <v>0</v>
      </c>
      <c r="F123" s="143">
        <f t="shared" si="36"/>
        <v>0</v>
      </c>
      <c r="G123" s="143">
        <f t="shared" si="36"/>
        <v>0</v>
      </c>
      <c r="H123" s="143">
        <f t="shared" si="36"/>
        <v>0</v>
      </c>
      <c r="I123" s="143">
        <f t="shared" si="36"/>
        <v>0</v>
      </c>
      <c r="J123" s="145" t="s">
        <v>95</v>
      </c>
    </row>
    <row r="124" spans="1:10" ht="48.75" customHeight="1" thickBot="1">
      <c r="A124" s="129"/>
      <c r="B124" s="71" t="s">
        <v>140</v>
      </c>
      <c r="C124" s="144"/>
      <c r="D124" s="144"/>
      <c r="E124" s="144"/>
      <c r="F124" s="144"/>
      <c r="G124" s="144"/>
      <c r="H124" s="144"/>
      <c r="I124" s="144"/>
      <c r="J124" s="146"/>
    </row>
    <row r="125" spans="1:10" ht="15.75" thickBot="1">
      <c r="A125" s="112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112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28">
        <v>86</v>
      </c>
      <c r="B127" s="12" t="s">
        <v>14</v>
      </c>
      <c r="C127" s="143">
        <f>C129+C131</f>
        <v>10339.6036288</v>
      </c>
      <c r="D127" s="143">
        <f aca="true" t="shared" si="37" ref="D127:I127">D129+D131</f>
        <v>839.8</v>
      </c>
      <c r="E127" s="143">
        <f t="shared" si="37"/>
        <v>1488</v>
      </c>
      <c r="F127" s="143">
        <f t="shared" si="37"/>
        <v>1886.7</v>
      </c>
      <c r="G127" s="143">
        <f t="shared" si="37"/>
        <v>1962.1680000000001</v>
      </c>
      <c r="H127" s="143">
        <f t="shared" si="37"/>
        <v>2040.6547200000002</v>
      </c>
      <c r="I127" s="143">
        <f t="shared" si="37"/>
        <v>2122.2809088000004</v>
      </c>
      <c r="J127" s="130" t="s">
        <v>96</v>
      </c>
    </row>
    <row r="128" spans="1:10" ht="66" customHeight="1" thickBot="1">
      <c r="A128" s="129"/>
      <c r="B128" s="69" t="s">
        <v>141</v>
      </c>
      <c r="C128" s="144"/>
      <c r="D128" s="144"/>
      <c r="E128" s="144"/>
      <c r="F128" s="144"/>
      <c r="G128" s="144"/>
      <c r="H128" s="144"/>
      <c r="I128" s="144"/>
      <c r="J128" s="131"/>
    </row>
    <row r="129" spans="1:10" ht="15.75" thickBot="1">
      <c r="A129" s="112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112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112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112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2">
        <v>91</v>
      </c>
      <c r="B133" s="26" t="s">
        <v>37</v>
      </c>
      <c r="C133" s="126">
        <f>C135+C137</f>
        <v>10339.6036288</v>
      </c>
      <c r="D133" s="126">
        <f aca="true" t="shared" si="39" ref="D133:I133">D135+D137</f>
        <v>839.8</v>
      </c>
      <c r="E133" s="126">
        <f t="shared" si="39"/>
        <v>1488</v>
      </c>
      <c r="F133" s="126">
        <f t="shared" si="39"/>
        <v>1886.7</v>
      </c>
      <c r="G133" s="126">
        <f t="shared" si="39"/>
        <v>1962.1680000000001</v>
      </c>
      <c r="H133" s="126">
        <f t="shared" si="39"/>
        <v>2040.6547200000002</v>
      </c>
      <c r="I133" s="126">
        <f t="shared" si="39"/>
        <v>2122.2809088000004</v>
      </c>
      <c r="J133" s="130"/>
    </row>
    <row r="134" spans="1:10" s="34" customFormat="1" ht="47.25" customHeight="1" thickBot="1">
      <c r="A134" s="133"/>
      <c r="B134" s="71" t="s">
        <v>142</v>
      </c>
      <c r="C134" s="127"/>
      <c r="D134" s="127"/>
      <c r="E134" s="127"/>
      <c r="F134" s="127"/>
      <c r="G134" s="127"/>
      <c r="H134" s="127"/>
      <c r="I134" s="127"/>
      <c r="J134" s="131"/>
    </row>
    <row r="135" spans="1:10" s="34" customFormat="1" ht="15.75" thickBot="1">
      <c r="A135" s="110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110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110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110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2">
        <v>96</v>
      </c>
      <c r="B139" s="26" t="s">
        <v>38</v>
      </c>
      <c r="C139" s="126">
        <f>C141+C143</f>
        <v>0</v>
      </c>
      <c r="D139" s="126">
        <f aca="true" t="shared" si="40" ref="D139:I139">D141+D143</f>
        <v>0</v>
      </c>
      <c r="E139" s="126">
        <f t="shared" si="40"/>
        <v>0</v>
      </c>
      <c r="F139" s="126">
        <f t="shared" si="40"/>
        <v>0</v>
      </c>
      <c r="G139" s="126">
        <f t="shared" si="40"/>
        <v>0</v>
      </c>
      <c r="H139" s="126">
        <f t="shared" si="40"/>
        <v>0</v>
      </c>
      <c r="I139" s="126">
        <f t="shared" si="40"/>
        <v>0</v>
      </c>
      <c r="J139" s="130"/>
    </row>
    <row r="140" spans="1:10" s="34" customFormat="1" ht="96.75" customHeight="1" thickBot="1">
      <c r="A140" s="133"/>
      <c r="B140" s="71" t="s">
        <v>143</v>
      </c>
      <c r="C140" s="127"/>
      <c r="D140" s="127"/>
      <c r="E140" s="127"/>
      <c r="F140" s="127"/>
      <c r="G140" s="127"/>
      <c r="H140" s="127"/>
      <c r="I140" s="127"/>
      <c r="J140" s="131"/>
    </row>
    <row r="141" spans="1:10" s="34" customFormat="1" ht="15.75" thickBot="1">
      <c r="A141" s="110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110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110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110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28">
        <v>101</v>
      </c>
      <c r="B145" s="12" t="s">
        <v>26</v>
      </c>
      <c r="C145" s="143">
        <f>C147+C149</f>
        <v>1192.3</v>
      </c>
      <c r="D145" s="143">
        <f aca="true" t="shared" si="41" ref="D145:I145">D147+D149</f>
        <v>1192.3</v>
      </c>
      <c r="E145" s="143">
        <f t="shared" si="41"/>
        <v>0</v>
      </c>
      <c r="F145" s="143">
        <f t="shared" si="41"/>
        <v>0</v>
      </c>
      <c r="G145" s="143">
        <f t="shared" si="41"/>
        <v>0</v>
      </c>
      <c r="H145" s="143">
        <f t="shared" si="41"/>
        <v>0</v>
      </c>
      <c r="I145" s="143">
        <f t="shared" si="41"/>
        <v>0</v>
      </c>
      <c r="J145" s="28"/>
    </row>
    <row r="146" spans="1:10" s="34" customFormat="1" ht="63" customHeight="1" thickBot="1">
      <c r="A146" s="129"/>
      <c r="B146" s="71" t="s">
        <v>144</v>
      </c>
      <c r="C146" s="144"/>
      <c r="D146" s="144"/>
      <c r="E146" s="144"/>
      <c r="F146" s="144"/>
      <c r="G146" s="144"/>
      <c r="H146" s="144"/>
      <c r="I146" s="144"/>
      <c r="J146" s="33" t="s">
        <v>97</v>
      </c>
    </row>
    <row r="147" spans="1:10" s="34" customFormat="1" ht="16.5" customHeight="1" thickBot="1">
      <c r="A147" s="112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112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112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112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112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112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112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112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112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2">
        <v>111</v>
      </c>
      <c r="B156" s="26" t="s">
        <v>44</v>
      </c>
      <c r="C156" s="126">
        <f aca="true" t="shared" si="43" ref="C156:H156">C161+C163+C159</f>
        <v>0</v>
      </c>
      <c r="D156" s="126">
        <f>D158+D165+D172</f>
        <v>1217.8000000000002</v>
      </c>
      <c r="E156" s="126">
        <f>E158+E165+E172</f>
        <v>4410.3</v>
      </c>
      <c r="F156" s="126">
        <f t="shared" si="43"/>
        <v>0</v>
      </c>
      <c r="G156" s="126">
        <f t="shared" si="43"/>
        <v>0</v>
      </c>
      <c r="H156" s="126">
        <f t="shared" si="43"/>
        <v>0</v>
      </c>
      <c r="I156" s="126">
        <f>I161+I163+I159+I165</f>
        <v>0</v>
      </c>
      <c r="J156" s="130" t="s">
        <v>99</v>
      </c>
    </row>
    <row r="157" spans="1:10" s="34" customFormat="1" ht="65.25" customHeight="1" thickBot="1">
      <c r="A157" s="133"/>
      <c r="B157" s="71" t="s">
        <v>76</v>
      </c>
      <c r="C157" s="127"/>
      <c r="D157" s="127"/>
      <c r="E157" s="127"/>
      <c r="F157" s="127"/>
      <c r="G157" s="127"/>
      <c r="H157" s="127"/>
      <c r="I157" s="127"/>
      <c r="J157" s="131"/>
    </row>
    <row r="158" spans="1:10" s="34" customFormat="1" ht="32.25" customHeight="1" thickBot="1">
      <c r="A158" s="110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110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110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110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110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110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110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110">
        <v>119</v>
      </c>
      <c r="B165" s="73" t="s">
        <v>51</v>
      </c>
      <c r="C165" s="97">
        <f t="shared" si="44"/>
        <v>5628.1</v>
      </c>
      <c r="D165" s="97">
        <f>D170</f>
        <v>1217.8000000000002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110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110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110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110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4" s="34" customFormat="1" ht="21" customHeight="1" thickBot="1">
      <c r="A170" s="110">
        <v>124</v>
      </c>
      <c r="B170" s="20" t="s">
        <v>6</v>
      </c>
      <c r="C170" s="97">
        <f t="shared" si="44"/>
        <v>5628.1</v>
      </c>
      <c r="D170" s="36">
        <f>4614.8+K170+M170+N170-0.1</f>
        <v>1217.8000000000002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  <c r="N170" s="34">
        <v>-612.6</v>
      </c>
    </row>
    <row r="171" spans="1:14" s="34" customFormat="1" ht="31.5" thickBot="1">
      <c r="A171" s="110">
        <v>125</v>
      </c>
      <c r="B171" s="71" t="s">
        <v>25</v>
      </c>
      <c r="C171" s="97">
        <f t="shared" si="44"/>
        <v>4410.3</v>
      </c>
      <c r="D171" s="36">
        <f>3400+K171+M171+N171</f>
        <v>0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  <c r="N171" s="34">
        <v>-612.6</v>
      </c>
    </row>
    <row r="172" spans="1:10" s="34" customFormat="1" ht="50.25" customHeight="1" thickBot="1">
      <c r="A172" s="110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110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110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110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110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110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110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2">
        <v>133</v>
      </c>
      <c r="B179" s="26" t="s">
        <v>49</v>
      </c>
      <c r="C179" s="126">
        <f aca="true" t="shared" si="45" ref="C179:I179">C183+C185+C181</f>
        <v>0</v>
      </c>
      <c r="D179" s="126">
        <f t="shared" si="45"/>
        <v>0</v>
      </c>
      <c r="E179" s="126">
        <f t="shared" si="45"/>
        <v>0</v>
      </c>
      <c r="F179" s="126">
        <f t="shared" si="45"/>
        <v>0</v>
      </c>
      <c r="G179" s="126">
        <f t="shared" si="45"/>
        <v>0</v>
      </c>
      <c r="H179" s="126">
        <f t="shared" si="45"/>
        <v>0</v>
      </c>
      <c r="I179" s="126">
        <f t="shared" si="45"/>
        <v>0</v>
      </c>
      <c r="J179" s="130" t="s">
        <v>100</v>
      </c>
    </row>
    <row r="180" spans="1:10" s="34" customFormat="1" ht="34.5" customHeight="1" thickBot="1">
      <c r="A180" s="133"/>
      <c r="B180" s="71" t="s">
        <v>67</v>
      </c>
      <c r="C180" s="127"/>
      <c r="D180" s="127"/>
      <c r="E180" s="127"/>
      <c r="F180" s="127"/>
      <c r="G180" s="127"/>
      <c r="H180" s="127"/>
      <c r="I180" s="127"/>
      <c r="J180" s="131"/>
    </row>
    <row r="181" spans="1:10" s="34" customFormat="1" ht="15.75" thickBot="1">
      <c r="A181" s="110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110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110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110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110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110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2">
        <v>148</v>
      </c>
      <c r="B195" s="66" t="s">
        <v>64</v>
      </c>
      <c r="C195" s="126">
        <f aca="true" t="shared" si="49" ref="C195:I195">C197+C199</f>
        <v>1500</v>
      </c>
      <c r="D195" s="126">
        <f t="shared" si="49"/>
        <v>1500</v>
      </c>
      <c r="E195" s="126">
        <f t="shared" si="49"/>
        <v>0</v>
      </c>
      <c r="F195" s="126">
        <f t="shared" si="49"/>
        <v>0</v>
      </c>
      <c r="G195" s="126">
        <f t="shared" si="49"/>
        <v>0</v>
      </c>
      <c r="H195" s="126">
        <f t="shared" si="49"/>
        <v>0</v>
      </c>
      <c r="I195" s="126">
        <f t="shared" si="49"/>
        <v>0</v>
      </c>
      <c r="J195" s="130" t="s">
        <v>103</v>
      </c>
    </row>
    <row r="196" spans="1:10" s="34" customFormat="1" ht="99.75" customHeight="1" thickBot="1">
      <c r="A196" s="133"/>
      <c r="B196" s="71" t="s">
        <v>154</v>
      </c>
      <c r="C196" s="127"/>
      <c r="D196" s="127"/>
      <c r="E196" s="127"/>
      <c r="F196" s="127"/>
      <c r="G196" s="127"/>
      <c r="H196" s="127"/>
      <c r="I196" s="127"/>
      <c r="J196" s="131"/>
    </row>
    <row r="197" spans="1:10" s="34" customFormat="1" ht="15.75" thickBot="1">
      <c r="A197" s="110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110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110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110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2">
        <v>148</v>
      </c>
      <c r="B201" s="66" t="s">
        <v>65</v>
      </c>
      <c r="C201" s="126">
        <f aca="true" t="shared" si="50" ref="C201:I201">C203+C205</f>
        <v>577.8</v>
      </c>
      <c r="D201" s="126">
        <f t="shared" si="50"/>
        <v>185.1</v>
      </c>
      <c r="E201" s="126">
        <f t="shared" si="50"/>
        <v>192.5</v>
      </c>
      <c r="F201" s="126">
        <f t="shared" si="50"/>
        <v>200.2</v>
      </c>
      <c r="G201" s="126">
        <f t="shared" si="50"/>
        <v>0</v>
      </c>
      <c r="H201" s="126">
        <f t="shared" si="50"/>
        <v>0</v>
      </c>
      <c r="I201" s="126">
        <f t="shared" si="50"/>
        <v>0</v>
      </c>
      <c r="J201" s="130" t="s">
        <v>103</v>
      </c>
    </row>
    <row r="202" spans="1:10" s="34" customFormat="1" ht="79.5" customHeight="1" thickBot="1">
      <c r="A202" s="133"/>
      <c r="B202" s="71" t="s">
        <v>66</v>
      </c>
      <c r="C202" s="127"/>
      <c r="D202" s="127"/>
      <c r="E202" s="127"/>
      <c r="F202" s="127"/>
      <c r="G202" s="127"/>
      <c r="H202" s="127"/>
      <c r="I202" s="127"/>
      <c r="J202" s="131"/>
    </row>
    <row r="203" spans="1:10" s="34" customFormat="1" ht="15.75" thickBot="1">
      <c r="A203" s="110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110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110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110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112">
        <v>153</v>
      </c>
      <c r="B207" s="152" t="s">
        <v>73</v>
      </c>
      <c r="C207" s="153"/>
      <c r="D207" s="153"/>
      <c r="E207" s="153"/>
      <c r="F207" s="153"/>
      <c r="G207" s="153"/>
      <c r="H207" s="153"/>
      <c r="I207" s="153"/>
      <c r="J207" s="154"/>
    </row>
    <row r="208" spans="1:10" s="34" customFormat="1" ht="15.75" thickBot="1">
      <c r="A208" s="112">
        <v>154</v>
      </c>
      <c r="B208" s="8" t="s">
        <v>9</v>
      </c>
      <c r="C208" s="22">
        <f>C209+C211</f>
        <v>133108.69448026115</v>
      </c>
      <c r="D208" s="22">
        <f aca="true" t="shared" si="51" ref="D208:I208">D209+D211</f>
        <v>24314.2</v>
      </c>
      <c r="E208" s="22">
        <f t="shared" si="51"/>
        <v>22108.052</v>
      </c>
      <c r="F208" s="22">
        <f>F209+F211+F239</f>
        <v>20528.14608</v>
      </c>
      <c r="G208" s="22">
        <f t="shared" si="51"/>
        <v>21205.399923200002</v>
      </c>
      <c r="H208" s="22">
        <f t="shared" si="51"/>
        <v>22041.615920128002</v>
      </c>
      <c r="I208" s="22">
        <f t="shared" si="51"/>
        <v>22911.280556933125</v>
      </c>
      <c r="J208" s="28"/>
    </row>
    <row r="209" spans="1:10" s="34" customFormat="1" ht="15.75" thickBot="1">
      <c r="A209" s="112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112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112">
        <v>157</v>
      </c>
      <c r="B211" s="8" t="s">
        <v>6</v>
      </c>
      <c r="C211" s="21">
        <f>C219+C223+C226+C232+C237+C249+C260</f>
        <v>133108.69448026115</v>
      </c>
      <c r="D211" s="35">
        <f aca="true" t="shared" si="53" ref="D211:I212">D219+D223+D226+D232+D237+D249+D255+D260</f>
        <v>24314.2</v>
      </c>
      <c r="E211" s="35">
        <f t="shared" si="53"/>
        <v>22108.052</v>
      </c>
      <c r="F211" s="35">
        <f t="shared" si="53"/>
        <v>20528.14608</v>
      </c>
      <c r="G211" s="35">
        <f t="shared" si="53"/>
        <v>21205.399923200002</v>
      </c>
      <c r="H211" s="35">
        <f t="shared" si="53"/>
        <v>22041.615920128002</v>
      </c>
      <c r="I211" s="35">
        <f t="shared" si="53"/>
        <v>22911.280556933125</v>
      </c>
      <c r="J211" s="28"/>
    </row>
    <row r="212" spans="1:10" s="34" customFormat="1" ht="31.5" thickBot="1">
      <c r="A212" s="112">
        <v>158</v>
      </c>
      <c r="B212" s="69" t="s">
        <v>25</v>
      </c>
      <c r="C212" s="21">
        <f>C220+C224+C227+C233+C238+C246+C250+C261</f>
        <v>133108.69448026115</v>
      </c>
      <c r="D212" s="35">
        <f t="shared" si="53"/>
        <v>24314.2</v>
      </c>
      <c r="E212" s="35">
        <f t="shared" si="53"/>
        <v>22108.052</v>
      </c>
      <c r="F212" s="35">
        <f t="shared" si="53"/>
        <v>20528.14608</v>
      </c>
      <c r="G212" s="35">
        <f t="shared" si="53"/>
        <v>21205.399923200002</v>
      </c>
      <c r="H212" s="35">
        <f t="shared" si="53"/>
        <v>22041.615920128002</v>
      </c>
      <c r="I212" s="35">
        <f t="shared" si="53"/>
        <v>22911.280556933125</v>
      </c>
      <c r="J212" s="28"/>
    </row>
    <row r="213" spans="1:10" s="34" customFormat="1" ht="16.5" customHeight="1" hidden="1" thickBot="1">
      <c r="A213" s="112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112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112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112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112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112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112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112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28">
        <v>164</v>
      </c>
      <c r="B221" s="12" t="s">
        <v>15</v>
      </c>
      <c r="C221" s="122">
        <f aca="true" t="shared" si="56" ref="C221:I221">C223</f>
        <v>0</v>
      </c>
      <c r="D221" s="122">
        <f t="shared" si="56"/>
        <v>0</v>
      </c>
      <c r="E221" s="122">
        <f t="shared" si="56"/>
        <v>0</v>
      </c>
      <c r="F221" s="122">
        <f t="shared" si="56"/>
        <v>0</v>
      </c>
      <c r="G221" s="122">
        <f t="shared" si="56"/>
        <v>0</v>
      </c>
      <c r="H221" s="122">
        <f t="shared" si="56"/>
        <v>0</v>
      </c>
      <c r="I221" s="122">
        <f t="shared" si="56"/>
        <v>0</v>
      </c>
      <c r="J221" s="145" t="s">
        <v>105</v>
      </c>
    </row>
    <row r="222" spans="1:10" s="34" customFormat="1" ht="47.25" thickBot="1">
      <c r="A222" s="129"/>
      <c r="B222" s="71" t="s">
        <v>147</v>
      </c>
      <c r="C222" s="123"/>
      <c r="D222" s="123"/>
      <c r="E222" s="123"/>
      <c r="F222" s="123"/>
      <c r="G222" s="123"/>
      <c r="H222" s="123"/>
      <c r="I222" s="123"/>
      <c r="J222" s="146"/>
    </row>
    <row r="223" spans="1:10" s="34" customFormat="1" ht="15.75" thickBot="1">
      <c r="A223" s="112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112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112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112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112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28">
        <v>170</v>
      </c>
      <c r="B228" s="12" t="s">
        <v>16</v>
      </c>
      <c r="C228" s="122">
        <f>C230+C232</f>
        <v>900</v>
      </c>
      <c r="D228" s="122">
        <f aca="true" t="shared" si="58" ref="D228:I228">D230+D232</f>
        <v>0</v>
      </c>
      <c r="E228" s="122">
        <f t="shared" si="58"/>
        <v>0</v>
      </c>
      <c r="F228" s="122">
        <f t="shared" si="58"/>
        <v>0</v>
      </c>
      <c r="G228" s="122">
        <f t="shared" si="58"/>
        <v>300</v>
      </c>
      <c r="H228" s="122">
        <f t="shared" si="58"/>
        <v>300</v>
      </c>
      <c r="I228" s="122">
        <f t="shared" si="58"/>
        <v>300</v>
      </c>
      <c r="J228" s="145" t="s">
        <v>106</v>
      </c>
    </row>
    <row r="229" spans="1:10" ht="63" thickBot="1">
      <c r="A229" s="129"/>
      <c r="B229" s="69" t="s">
        <v>148</v>
      </c>
      <c r="C229" s="123"/>
      <c r="D229" s="123"/>
      <c r="E229" s="123"/>
      <c r="F229" s="123"/>
      <c r="G229" s="123"/>
      <c r="H229" s="123"/>
      <c r="I229" s="123"/>
      <c r="J229" s="146"/>
    </row>
    <row r="230" spans="1:10" ht="15.75" thickBot="1">
      <c r="A230" s="112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28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29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112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112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112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112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112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112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2">
        <v>179</v>
      </c>
      <c r="B239" s="26" t="s">
        <v>47</v>
      </c>
      <c r="C239" s="155">
        <f>C243+C245+C241</f>
        <v>0</v>
      </c>
      <c r="D239" s="155">
        <f aca="true" t="shared" si="62" ref="D239:I239">D243+D245+D241</f>
        <v>0</v>
      </c>
      <c r="E239" s="155">
        <f t="shared" si="62"/>
        <v>0</v>
      </c>
      <c r="F239" s="155">
        <f t="shared" si="62"/>
        <v>0</v>
      </c>
      <c r="G239" s="155">
        <f>G243+G245+G241</f>
        <v>0</v>
      </c>
      <c r="H239" s="155">
        <f t="shared" si="62"/>
        <v>0</v>
      </c>
      <c r="I239" s="155">
        <f t="shared" si="62"/>
        <v>0</v>
      </c>
      <c r="J239" s="130" t="s">
        <v>108</v>
      </c>
    </row>
    <row r="240" spans="1:10" s="34" customFormat="1" ht="52.5" customHeight="1" thickBot="1">
      <c r="A240" s="133"/>
      <c r="B240" s="71" t="s">
        <v>48</v>
      </c>
      <c r="C240" s="156"/>
      <c r="D240" s="156"/>
      <c r="E240" s="156"/>
      <c r="F240" s="156"/>
      <c r="G240" s="156"/>
      <c r="H240" s="156"/>
      <c r="I240" s="156"/>
      <c r="J240" s="131"/>
    </row>
    <row r="241" spans="1:10" s="34" customFormat="1" ht="15.75" thickBot="1">
      <c r="A241" s="110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110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110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110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110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2">
        <v>186</v>
      </c>
      <c r="B247" s="26" t="s">
        <v>58</v>
      </c>
      <c r="C247" s="126">
        <f>SUM(D247:I248)</f>
        <v>1832.69112026112</v>
      </c>
      <c r="D247" s="126">
        <f aca="true" t="shared" si="64" ref="D247:I247">D249</f>
        <v>276.3</v>
      </c>
      <c r="E247" s="126">
        <f t="shared" si="64"/>
        <v>287.35200000000003</v>
      </c>
      <c r="F247" s="126">
        <f t="shared" si="64"/>
        <v>298.84608000000003</v>
      </c>
      <c r="G247" s="126">
        <f t="shared" si="64"/>
        <v>310.7999232</v>
      </c>
      <c r="H247" s="126">
        <f t="shared" si="64"/>
        <v>323.231920128</v>
      </c>
      <c r="I247" s="126">
        <f t="shared" si="64"/>
        <v>336.16119693312004</v>
      </c>
      <c r="J247" s="130" t="s">
        <v>109</v>
      </c>
    </row>
    <row r="248" spans="1:10" s="34" customFormat="1" ht="84" customHeight="1" thickBot="1">
      <c r="A248" s="133"/>
      <c r="B248" s="71" t="s">
        <v>150</v>
      </c>
      <c r="C248" s="127"/>
      <c r="D248" s="127"/>
      <c r="E248" s="127"/>
      <c r="F248" s="127"/>
      <c r="G248" s="127"/>
      <c r="H248" s="127"/>
      <c r="I248" s="127"/>
      <c r="J248" s="131"/>
    </row>
    <row r="249" spans="1:10" s="34" customFormat="1" ht="15.75" thickBot="1">
      <c r="A249" s="110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110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28">
        <v>170</v>
      </c>
      <c r="B251" s="12" t="s">
        <v>78</v>
      </c>
      <c r="C251" s="122">
        <f>C253+C255</f>
        <v>0</v>
      </c>
      <c r="D251" s="122">
        <f aca="true" t="shared" si="66" ref="D251:I251">D253+D255</f>
        <v>0</v>
      </c>
      <c r="E251" s="122">
        <f t="shared" si="66"/>
        <v>0</v>
      </c>
      <c r="F251" s="122">
        <f t="shared" si="66"/>
        <v>0</v>
      </c>
      <c r="G251" s="122">
        <f t="shared" si="66"/>
        <v>0</v>
      </c>
      <c r="H251" s="122">
        <f t="shared" si="66"/>
        <v>0</v>
      </c>
      <c r="I251" s="122">
        <f t="shared" si="66"/>
        <v>0</v>
      </c>
      <c r="J251" s="145"/>
    </row>
    <row r="252" spans="1:10" ht="47.25" hidden="1" thickBot="1">
      <c r="A252" s="129"/>
      <c r="B252" s="69" t="s">
        <v>79</v>
      </c>
      <c r="C252" s="123"/>
      <c r="D252" s="123"/>
      <c r="E252" s="123"/>
      <c r="F252" s="123"/>
      <c r="G252" s="123"/>
      <c r="H252" s="123"/>
      <c r="I252" s="123"/>
      <c r="J252" s="146"/>
    </row>
    <row r="253" spans="1:10" ht="15.75" hidden="1" thickBot="1">
      <c r="A253" s="112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28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29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112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12">
        <v>159</v>
      </c>
      <c r="B257" s="115" t="s">
        <v>157</v>
      </c>
      <c r="C257" s="116">
        <f>C258+C260</f>
        <v>0</v>
      </c>
      <c r="D257" s="116">
        <f aca="true" t="shared" si="68" ref="D257:I257">D258+D260</f>
        <v>0</v>
      </c>
      <c r="E257" s="116">
        <f t="shared" si="68"/>
        <v>0</v>
      </c>
      <c r="F257" s="116">
        <f t="shared" si="68"/>
        <v>0</v>
      </c>
      <c r="G257" s="116">
        <f t="shared" si="68"/>
        <v>0</v>
      </c>
      <c r="H257" s="116">
        <f t="shared" si="68"/>
        <v>0</v>
      </c>
      <c r="I257" s="116">
        <f t="shared" si="68"/>
        <v>0</v>
      </c>
      <c r="J257" s="28"/>
    </row>
    <row r="258" spans="1:10" s="34" customFormat="1" ht="15.75" thickBot="1">
      <c r="A258" s="112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12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12">
        <v>162</v>
      </c>
      <c r="B260" s="117" t="s">
        <v>12</v>
      </c>
      <c r="C260" s="116">
        <f>D260+E260+F260+G260+H260+I260</f>
        <v>0</v>
      </c>
      <c r="D260" s="118">
        <f aca="true" t="shared" si="69" ref="D260:I260">D261</f>
        <v>0</v>
      </c>
      <c r="E260" s="118">
        <f t="shared" si="69"/>
        <v>0</v>
      </c>
      <c r="F260" s="118">
        <f t="shared" si="69"/>
        <v>0</v>
      </c>
      <c r="G260" s="118">
        <f t="shared" si="69"/>
        <v>0</v>
      </c>
      <c r="H260" s="118">
        <f t="shared" si="69"/>
        <v>0</v>
      </c>
      <c r="I260" s="118">
        <f t="shared" si="69"/>
        <v>0</v>
      </c>
      <c r="J260" s="28"/>
      <c r="K260" s="34">
        <v>11</v>
      </c>
    </row>
    <row r="261" spans="1:11" s="34" customFormat="1" ht="31.5" thickBot="1">
      <c r="A261" s="112">
        <v>163</v>
      </c>
      <c r="B261" s="119" t="s">
        <v>25</v>
      </c>
      <c r="C261" s="116">
        <f>D261+E261+F261+G261+H261+I261</f>
        <v>0</v>
      </c>
      <c r="D261" s="118"/>
      <c r="E261" s="118"/>
      <c r="F261" s="118"/>
      <c r="G261" s="118">
        <f>F261*1.04</f>
        <v>0</v>
      </c>
      <c r="H261" s="118">
        <f>G261*1.04</f>
        <v>0</v>
      </c>
      <c r="I261" s="118">
        <f>H261*1.04</f>
        <v>0</v>
      </c>
      <c r="J261" s="28"/>
      <c r="K261" s="34">
        <v>11</v>
      </c>
    </row>
    <row r="262" spans="1:10" ht="47.25" customHeight="1" thickBot="1">
      <c r="A262" s="112">
        <v>189</v>
      </c>
      <c r="B262" s="157" t="s">
        <v>72</v>
      </c>
      <c r="C262" s="158"/>
      <c r="D262" s="158"/>
      <c r="E262" s="158"/>
      <c r="F262" s="158"/>
      <c r="G262" s="158"/>
      <c r="H262" s="158"/>
      <c r="I262" s="158"/>
      <c r="J262" s="159"/>
    </row>
    <row r="263" spans="1:10" ht="15.75" thickBot="1">
      <c r="A263" s="112">
        <v>190</v>
      </c>
      <c r="B263" s="8" t="s">
        <v>9</v>
      </c>
      <c r="C263" s="17">
        <f>C264+C266</f>
        <v>67565.9964087808</v>
      </c>
      <c r="D263" s="17">
        <f aca="true" t="shared" si="70" ref="D263:I263">D264+D266</f>
        <v>13860.9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112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112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112">
        <v>193</v>
      </c>
      <c r="B266" s="8" t="s">
        <v>6</v>
      </c>
      <c r="C266" s="17">
        <f>C280+C284+C289+C294+C314</f>
        <v>29787.680210380797</v>
      </c>
      <c r="D266" s="36">
        <f aca="true" t="shared" si="72" ref="D266:I266">D280+D284+D289+D294+D314</f>
        <v>7813.9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112">
        <v>194</v>
      </c>
      <c r="B267" s="69" t="s">
        <v>25</v>
      </c>
      <c r="C267" s="17">
        <f>C281+C285+C290+C295+C315</f>
        <v>23409.9292230144</v>
      </c>
      <c r="D267" s="36">
        <f aca="true" t="shared" si="73" ref="D267:I267">D281+D285+D288+D295+D315</f>
        <v>7081.8</v>
      </c>
      <c r="E267" s="36">
        <f t="shared" si="73"/>
        <v>4056.24</v>
      </c>
      <c r="F267" s="36">
        <f t="shared" si="73"/>
        <v>4218.5496</v>
      </c>
      <c r="G267" s="36">
        <f t="shared" si="73"/>
        <v>2579.8755840000003</v>
      </c>
      <c r="H267" s="36">
        <f t="shared" si="73"/>
        <v>2683.0706073600004</v>
      </c>
      <c r="I267" s="36">
        <f t="shared" si="73"/>
        <v>2790.3934316544005</v>
      </c>
      <c r="J267" s="28"/>
    </row>
    <row r="268" spans="1:10" ht="16.5" customHeight="1" hidden="1" thickBot="1">
      <c r="A268" s="112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112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112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28"/>
      <c r="B271" s="12" t="s">
        <v>17</v>
      </c>
      <c r="C271" s="160"/>
      <c r="D271" s="160"/>
      <c r="E271" s="160"/>
      <c r="F271" s="160"/>
      <c r="G271" s="160"/>
      <c r="H271" s="160"/>
      <c r="I271" s="160"/>
      <c r="J271" s="145"/>
    </row>
    <row r="272" spans="1:10" ht="79.5" customHeight="1" hidden="1" thickBot="1">
      <c r="A272" s="129"/>
      <c r="B272" s="19" t="s">
        <v>18</v>
      </c>
      <c r="C272" s="161"/>
      <c r="D272" s="161"/>
      <c r="E272" s="161"/>
      <c r="F272" s="161"/>
      <c r="G272" s="161"/>
      <c r="H272" s="161"/>
      <c r="I272" s="161"/>
      <c r="J272" s="146"/>
    </row>
    <row r="273" spans="1:10" ht="16.5" customHeight="1" hidden="1" thickBot="1">
      <c r="A273" s="112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112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112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112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112">
        <v>195</v>
      </c>
      <c r="B277" s="70" t="s">
        <v>30</v>
      </c>
      <c r="C277" s="17">
        <f>C278+C280</f>
        <v>56082.0978624</v>
      </c>
      <c r="D277" s="17">
        <f aca="true" t="shared" si="74" ref="D277:I277">D278+D280</f>
        <v>8264.4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112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112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4" ht="15.75" thickBot="1">
      <c r="A280" s="112">
        <v>198</v>
      </c>
      <c r="B280" s="8" t="s">
        <v>12</v>
      </c>
      <c r="C280" s="17">
        <f>D280+E280+F280+G280+H280+I280</f>
        <v>20402.381663999997</v>
      </c>
      <c r="D280" s="18">
        <f>3109.7+N280</f>
        <v>2885.2999999999997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  <c r="N280">
        <v>-224.4</v>
      </c>
    </row>
    <row r="281" spans="1:14" ht="31.5" customHeight="1" thickBot="1">
      <c r="A281" s="112">
        <v>199</v>
      </c>
      <c r="B281" s="69" t="s">
        <v>25</v>
      </c>
      <c r="C281" s="17">
        <f>D281+E281+F281+G281+H281+I281</f>
        <v>15212.729223014401</v>
      </c>
      <c r="D281" s="18">
        <f>2517.9+N281</f>
        <v>2293.5</v>
      </c>
      <c r="E281" s="18">
        <f t="shared" si="75"/>
        <v>2385.2400000000002</v>
      </c>
      <c r="F281" s="18">
        <f t="shared" si="75"/>
        <v>2480.6496</v>
      </c>
      <c r="G281" s="18">
        <f t="shared" si="75"/>
        <v>2579.8755840000003</v>
      </c>
      <c r="H281" s="18">
        <f t="shared" si="75"/>
        <v>2683.0706073600004</v>
      </c>
      <c r="I281" s="18">
        <f t="shared" si="75"/>
        <v>2790.3934316544005</v>
      </c>
      <c r="J281" s="28"/>
      <c r="N281">
        <v>-224.4</v>
      </c>
    </row>
    <row r="282" spans="1:10" ht="15">
      <c r="A282" s="128">
        <v>200</v>
      </c>
      <c r="B282" s="12" t="s">
        <v>15</v>
      </c>
      <c r="C282" s="143">
        <f>C284</f>
        <v>4862.1</v>
      </c>
      <c r="D282" s="143">
        <f>D284</f>
        <v>2496.5</v>
      </c>
      <c r="E282" s="143">
        <f>E284</f>
        <v>1159.6</v>
      </c>
      <c r="F282" s="143">
        <f>F284</f>
        <v>1206</v>
      </c>
      <c r="G282" s="143">
        <v>0</v>
      </c>
      <c r="H282" s="143">
        <v>0</v>
      </c>
      <c r="I282" s="143">
        <v>0</v>
      </c>
      <c r="J282" s="150"/>
    </row>
    <row r="283" spans="1:10" ht="48.75" customHeight="1" thickBot="1">
      <c r="A283" s="129"/>
      <c r="B283" s="71" t="s">
        <v>123</v>
      </c>
      <c r="C283" s="144"/>
      <c r="D283" s="144"/>
      <c r="E283" s="144"/>
      <c r="F283" s="144"/>
      <c r="G283" s="144"/>
      <c r="H283" s="144"/>
      <c r="I283" s="144"/>
      <c r="J283" s="151"/>
    </row>
    <row r="284" spans="1:12" ht="15.75" thickBot="1">
      <c r="A284" s="112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112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112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50" t="s">
        <v>110</v>
      </c>
    </row>
    <row r="287" spans="1:10" ht="15.75" thickBot="1">
      <c r="A287" s="112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51"/>
    </row>
    <row r="288" spans="1:10" ht="31.5" thickBot="1">
      <c r="A288" s="112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112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112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112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112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112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112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112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112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112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112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112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112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112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112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112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112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112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112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112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112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112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112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112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50" t="s">
        <v>112</v>
      </c>
    </row>
    <row r="312" spans="1:10" ht="15.75" thickBot="1">
      <c r="A312" s="112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51"/>
    </row>
    <row r="313" spans="1:10" ht="31.5" thickBot="1">
      <c r="A313" s="112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112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11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62" t="s">
        <v>110</v>
      </c>
    </row>
    <row r="317" spans="1:10" ht="15.75" thickBot="1">
      <c r="A317" s="11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51"/>
    </row>
    <row r="318" spans="1:10" ht="31.5" thickBot="1">
      <c r="A318" s="11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11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11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112">
        <v>238</v>
      </c>
      <c r="B321" s="169" t="s">
        <v>80</v>
      </c>
      <c r="C321" s="170"/>
      <c r="D321" s="170"/>
      <c r="E321" s="170"/>
      <c r="F321" s="170"/>
      <c r="G321" s="170"/>
      <c r="H321" s="170"/>
      <c r="I321" s="170"/>
      <c r="J321" s="171"/>
    </row>
    <row r="322" spans="1:10" ht="15.75" thickBot="1">
      <c r="A322" s="112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112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112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112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112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112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112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112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112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112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112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112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112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112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112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112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112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112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112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112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112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112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28">
        <v>257</v>
      </c>
      <c r="B344" s="166" t="s">
        <v>81</v>
      </c>
      <c r="C344" s="167"/>
      <c r="D344" s="167"/>
      <c r="E344" s="167"/>
      <c r="F344" s="167"/>
      <c r="G344" s="167"/>
      <c r="H344" s="167"/>
      <c r="I344" s="167"/>
      <c r="J344" s="168"/>
    </row>
    <row r="345" spans="1:10" ht="16.5" customHeight="1" thickBot="1">
      <c r="A345" s="129"/>
      <c r="B345" s="169" t="s">
        <v>71</v>
      </c>
      <c r="C345" s="170"/>
      <c r="D345" s="170"/>
      <c r="E345" s="170"/>
      <c r="F345" s="170"/>
      <c r="G345" s="170"/>
      <c r="H345" s="170"/>
      <c r="I345" s="170"/>
      <c r="J345" s="171"/>
    </row>
    <row r="346" spans="1:10" ht="15.75" thickBot="1">
      <c r="A346" s="112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112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112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112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112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112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112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112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112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112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112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112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63" t="s">
        <v>70</v>
      </c>
      <c r="C359" s="164"/>
      <c r="D359" s="164"/>
      <c r="E359" s="164"/>
      <c r="F359" s="164"/>
      <c r="G359" s="164"/>
      <c r="H359" s="164"/>
      <c r="I359" s="164"/>
      <c r="J359" s="165"/>
    </row>
    <row r="360" spans="1:10" ht="15.75" thickBot="1">
      <c r="A360" s="112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112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112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112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112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112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112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63" t="s">
        <v>69</v>
      </c>
      <c r="C367" s="164"/>
      <c r="D367" s="164"/>
      <c r="E367" s="164"/>
      <c r="F367" s="164"/>
      <c r="G367" s="164"/>
      <c r="H367" s="164"/>
      <c r="I367" s="164"/>
      <c r="J367" s="165"/>
    </row>
    <row r="368" spans="1:10" ht="15.75" thickBot="1">
      <c r="A368" s="112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112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112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112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112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112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112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63" t="s">
        <v>82</v>
      </c>
      <c r="C375" s="164"/>
      <c r="D375" s="164"/>
      <c r="E375" s="164"/>
      <c r="F375" s="164"/>
      <c r="G375" s="164"/>
      <c r="H375" s="164"/>
      <c r="I375" s="164"/>
      <c r="J375" s="165"/>
    </row>
    <row r="376" spans="1:10" ht="15.75" thickBot="1">
      <c r="A376" s="112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112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112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112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112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112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112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63" t="s">
        <v>59</v>
      </c>
      <c r="C383" s="164"/>
      <c r="D383" s="164"/>
      <c r="E383" s="164"/>
      <c r="F383" s="164"/>
      <c r="G383" s="164"/>
      <c r="H383" s="164"/>
      <c r="I383" s="164"/>
      <c r="J383" s="165"/>
    </row>
    <row r="384" spans="1:10" ht="16.5" customHeight="1" hidden="1" thickBot="1">
      <c r="A384" s="112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112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112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112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112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112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112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112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112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112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B359:J359"/>
    <mergeCell ref="B367:J367"/>
    <mergeCell ref="B375:J375"/>
    <mergeCell ref="B383:J383"/>
    <mergeCell ref="J282:J283"/>
    <mergeCell ref="J286:J287"/>
    <mergeCell ref="J311:J312"/>
    <mergeCell ref="J316:J317"/>
    <mergeCell ref="B321:J321"/>
    <mergeCell ref="G282:G283"/>
    <mergeCell ref="A344:A345"/>
    <mergeCell ref="B344:J344"/>
    <mergeCell ref="B345:J345"/>
    <mergeCell ref="I271:I272"/>
    <mergeCell ref="J271:J272"/>
    <mergeCell ref="A282:A283"/>
    <mergeCell ref="C282:C283"/>
    <mergeCell ref="D282:D283"/>
    <mergeCell ref="E282:E283"/>
    <mergeCell ref="F282:F283"/>
    <mergeCell ref="H282:H283"/>
    <mergeCell ref="I282:I283"/>
    <mergeCell ref="J251:J252"/>
    <mergeCell ref="A254:A255"/>
    <mergeCell ref="B262:J262"/>
    <mergeCell ref="A271:A272"/>
    <mergeCell ref="C271:C272"/>
    <mergeCell ref="D271:D272"/>
    <mergeCell ref="E271:E272"/>
    <mergeCell ref="F271:F272"/>
    <mergeCell ref="G271:G272"/>
    <mergeCell ref="H271:H272"/>
    <mergeCell ref="I247:I248"/>
    <mergeCell ref="J247:J248"/>
    <mergeCell ref="A251:A252"/>
    <mergeCell ref="C251:C252"/>
    <mergeCell ref="D251:D252"/>
    <mergeCell ref="E251:E252"/>
    <mergeCell ref="F251:F252"/>
    <mergeCell ref="G251:G252"/>
    <mergeCell ref="H251:H252"/>
    <mergeCell ref="I251:I252"/>
    <mergeCell ref="H239:H240"/>
    <mergeCell ref="I239:I240"/>
    <mergeCell ref="J239:J240"/>
    <mergeCell ref="A247:A248"/>
    <mergeCell ref="C247:C248"/>
    <mergeCell ref="D247:D248"/>
    <mergeCell ref="E247:E248"/>
    <mergeCell ref="F247:F248"/>
    <mergeCell ref="G247:G248"/>
    <mergeCell ref="H247:H248"/>
    <mergeCell ref="H228:H229"/>
    <mergeCell ref="I228:I229"/>
    <mergeCell ref="J228:J229"/>
    <mergeCell ref="A231:A232"/>
    <mergeCell ref="A239:A240"/>
    <mergeCell ref="C239:C240"/>
    <mergeCell ref="D239:D240"/>
    <mergeCell ref="E239:E240"/>
    <mergeCell ref="F239:F240"/>
    <mergeCell ref="G239:G240"/>
    <mergeCell ref="A228:A229"/>
    <mergeCell ref="C228:C229"/>
    <mergeCell ref="D228:D229"/>
    <mergeCell ref="E228:E229"/>
    <mergeCell ref="F228:F229"/>
    <mergeCell ref="G228:G229"/>
    <mergeCell ref="B207:J207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J195:J196"/>
    <mergeCell ref="A201:A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I179:I180"/>
    <mergeCell ref="J179:J180"/>
    <mergeCell ref="A195:A196"/>
    <mergeCell ref="C195:C196"/>
    <mergeCell ref="D195:D196"/>
    <mergeCell ref="E195:E196"/>
    <mergeCell ref="F195:F196"/>
    <mergeCell ref="G195:G196"/>
    <mergeCell ref="H195:H196"/>
    <mergeCell ref="I195:I196"/>
    <mergeCell ref="H156:H157"/>
    <mergeCell ref="I156:I157"/>
    <mergeCell ref="J156:J157"/>
    <mergeCell ref="A179:A180"/>
    <mergeCell ref="C179:C180"/>
    <mergeCell ref="D179:D180"/>
    <mergeCell ref="E179:E180"/>
    <mergeCell ref="F179:F180"/>
    <mergeCell ref="G179:G180"/>
    <mergeCell ref="H179:H180"/>
    <mergeCell ref="A156:A157"/>
    <mergeCell ref="C156:C157"/>
    <mergeCell ref="D156:D157"/>
    <mergeCell ref="E156:E157"/>
    <mergeCell ref="F156:F157"/>
    <mergeCell ref="G156:G157"/>
    <mergeCell ref="J139:J140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I133:I134"/>
    <mergeCell ref="J133:J134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H127:H128"/>
    <mergeCell ref="I127:I128"/>
    <mergeCell ref="J127:J128"/>
    <mergeCell ref="A133:A134"/>
    <mergeCell ref="C133:C134"/>
    <mergeCell ref="D133:D134"/>
    <mergeCell ref="E133:E134"/>
    <mergeCell ref="F133:F134"/>
    <mergeCell ref="G133:G134"/>
    <mergeCell ref="H133:H134"/>
    <mergeCell ref="A127:A128"/>
    <mergeCell ref="C127:C128"/>
    <mergeCell ref="D127:D128"/>
    <mergeCell ref="E127:E128"/>
    <mergeCell ref="F127:F128"/>
    <mergeCell ref="G127:G128"/>
    <mergeCell ref="B78:J78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I2:J2"/>
    <mergeCell ref="I3:J3"/>
    <mergeCell ref="I5:J5"/>
    <mergeCell ref="I6:J6"/>
    <mergeCell ref="I7:J7"/>
    <mergeCell ref="I8:J8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2020-10-22T09:05:34Z</dcterms:modified>
  <cp:category/>
  <cp:version/>
  <cp:contentType/>
  <cp:contentStatus/>
</cp:coreProperties>
</file>