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5480" windowHeight="921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(6)'!$A$5:$K$86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(6)'!$6:$7</definedName>
    <definedName name="_xlnm.Print_Area" localSheetId="0">'ФОРМА  ГП (6)'!$A$1:$K$211</definedName>
  </definedNames>
  <calcPr fullCalcOnLoad="1"/>
</workbook>
</file>

<file path=xl/sharedStrings.xml><?xml version="1.0" encoding="utf-8"?>
<sst xmlns="http://schemas.openxmlformats.org/spreadsheetml/2006/main" count="186" uniqueCount="65">
  <si>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</si>
  <si>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</si>
  <si>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</si>
  <si>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</si>
  <si>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</si>
  <si>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</si>
  <si>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</si>
  <si>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</si>
  <si>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</si>
  <si>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Объем расходов на выполнение мероприятия за счет всех источников 
финансирования, тыс.рублей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</si>
  <si>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</si>
  <si>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</si>
  <si>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</si>
  <si>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</si>
  <si>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 xml:space="preserve">местный бюджет </t>
  </si>
  <si>
    <t>Приобретение новых книг, оформление подписки на журналы и газеты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</si>
  <si>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</si>
  <si>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</si>
  <si>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</si>
  <si>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</si>
  <si>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</si>
  <si>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</si>
  <si>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</si>
  <si>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</si>
  <si>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</si>
  <si>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</si>
  <si>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</si>
  <si>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</si>
  <si>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</si>
  <si>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</si>
  <si>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</si>
  <si>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</si>
  <si>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</si>
  <si>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</si>
  <si>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</si>
  <si>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</si>
  <si>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</si>
  <si>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</si>
  <si>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</si>
  <si>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4,5,6,8,14</t>
  </si>
  <si>
    <t>14,25,31</t>
  </si>
  <si>
    <t>26,29,30</t>
  </si>
  <si>
    <t>40,41,42</t>
  </si>
  <si>
    <t>10,12,18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</si>
  <si>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</si>
  <si>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</si>
  <si>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</si>
  <si>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</si>
  <si>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2018г. - ремонт крыши здания кинотеатра</t>
  </si>
  <si>
    <t>Приобретение большого принтера</t>
  </si>
  <si>
    <t>2019г. - постановка освещения сцены ЦК - 2789,1 т.руб.; ремонт 2-го этажа Пролетарского СДК - 3000 т.руб.; изыскания Дерябинского СДК - 1800 т.руб.                                                   2020г. - 3000 т.руб. ремонт кровли Дома Культуры город.;30% софинансирование стр-ва Дерябинского СДК-5100 т.руб.;ремонт крыши Кордюковского СДК -1400 т.руб.                                  2021г.- ремонт танцевального зала ЦК 4000 т.руб.</t>
  </si>
  <si>
    <t>2019г.- Приобретение обуви для Пролетарского и Кордюковского СДК; приобретение ноутбуков Пролетарский, Привокзальный, Красногорский, Дерябинский,Кордюковский СДК</t>
  </si>
  <si>
    <t>2019г. -комплект музык.оборудования ЦК, микшеры в Красногорский, Дерябинский СДК</t>
  </si>
  <si>
    <t>2019г. - принтер А-3, цветной безкартриджный принтер, стелажи книжные      2020-21гг. - книжные стелажи</t>
  </si>
  <si>
    <t>ПОДПРОГРАММА 1 "РАЗВИТИЕ КУЛЬТУРЫ И ИСКУССТВА ДО 2021 ГОДА"</t>
  </si>
  <si>
    <t>ПОДПРОГРАММА 2 "ОРГАНИЗАЦИЯ ДОПОЛНИТЕЛЬНОГО ОБРАЗОВАНИЯ ДО 2021 ГОДА"</t>
  </si>
  <si>
    <t>ПОДПРОГРАММА 3. ОБЕСПЕЧЕНИЕ РЕАЛИЗАЦИИ МУНИЦИПАЛЬНОЙ ПРОГРАММЫ "РАЗВИТИЕ КУЛЬТУРЫ В ГОРОДСКОМ ОКРУГЕ ВЕРХОТУРСКИЙ ДО 2021 ГОДА"</t>
  </si>
  <si>
    <t>ПОДПРОГРАММА 4. БИБЛИОТЕЧНОЕ ОБСЛУЖИВАНИЕ НАСЕЛЕНИЯ  ДО 2021 ГОДА"</t>
  </si>
  <si>
    <t>ПОДПРОГРАММА 6 "МОЛОДЕЖЬ ВЕРХОТУРЬЯ ДО 2021 ГОДА"</t>
  </si>
  <si>
    <t>ПОДПРОГРАММА 7 "О ДОПОЛНИТЕЛЬНЫХ МЕРАХ ПО ОГРАНИЧЕНИЮ РАСПРОСТРАНЕНИЯ ВИЧ-ИНФЕКЦИИ ДО 2021 ГОДА"</t>
  </si>
  <si>
    <t>ПОДПРОГРАММА 8 "ПРОФИЛАКТИКА ЭКСТРЕМИЗМА И ТЕРРОРИЗМА В ГОРОДСКОМ ОКРУГЕ ВЕРХОТУРСКИЙ ДО 2021 ГОДА"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</si>
  <si>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  ВЕРХОТУРСКИЙ ДО 2021 ГОДА"</t>
    </r>
  </si>
  <si>
    <t>на 27.08.18</t>
  </si>
  <si>
    <t>Мероприятие 6. Денежное поощрение лучшим муниципальным учреждениям культуры и лучшим работникам муниципальных учреждений культуры, находящимся на территориях сельских поселений Свердловской области</t>
  </si>
  <si>
    <t xml:space="preserve">Приложение к постановлению Администрации городского округа Верхотурский от 25.09.2018 № 805 Приложение № 2 к муниципальной Программе  "Развитие культуры в ГО Верхотурский до 2021 года""
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</si>
</sst>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  <numFmt numFmtId="179" formatCode="#,##0_ ;\-#,##0\ "/>
    <numFmt numFmtId="180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10" xfId="0" applyFont="1" applyFill="1" applyBorder="1" applyAlignment="1">
      <alignment horizontal="center" vertical="top" wrapText="1"/>
    </xf>
    <xf numFmtId="165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167" fontId="50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167" fontId="5" fillId="33" borderId="10" xfId="0" applyNumberFormat="1" applyFont="1" applyFill="1" applyBorder="1" applyAlignment="1">
      <alignment wrapText="1"/>
    </xf>
    <xf numFmtId="165" fontId="5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wrapText="1"/>
    </xf>
    <xf numFmtId="165" fontId="4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165" fontId="4" fillId="33" borderId="13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40" fillId="0" borderId="11" xfId="0" applyNumberFormat="1" applyFont="1" applyBorder="1" applyAlignment="1">
      <alignment horizontal="center" wrapText="1"/>
    </xf>
    <xf numFmtId="174" fontId="40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40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212"/>
  <sheetViews>
    <sheetView tabSelected="1" view="pageBreakPreview" zoomScale="80" zoomScaleNormal="135" zoomScaleSheetLayoutView="80" zoomScalePageLayoutView="0" workbookViewId="0" topLeftCell="A1">
      <pane ySplit="2064" topLeftCell="A1" activePane="topLeft" state="split"/>
      <selection pane="topLeft" activeCell="B2" sqref="B2:G2"/>
      <selection pane="bottomLeft" activeCell="I15" sqref="I15"/>
    </sheetView>
  </sheetViews>
  <sheetFormatPr defaultColWidth="9.140625" defaultRowHeight="15"/>
  <cols>
    <col min="1" max="1" width="38.28125" style="2" customWidth="1"/>
    <col min="2" max="2" width="15.7109375" style="1" customWidth="1"/>
    <col min="3" max="4" width="14.7109375" style="1" bestFit="1" customWidth="1"/>
    <col min="5" max="5" width="14.7109375" style="42" bestFit="1" customWidth="1"/>
    <col min="6" max="6" width="14.140625" style="39" customWidth="1"/>
    <col min="7" max="8" width="14.7109375" style="39" bestFit="1" customWidth="1"/>
    <col min="9" max="10" width="12.7109375" style="39" customWidth="1"/>
    <col min="11" max="11" width="15.421875" style="1" customWidth="1"/>
    <col min="12" max="16384" width="8.8515625" style="1" customWidth="1"/>
  </cols>
  <sheetData>
    <row r="1" spans="3:11" ht="62.25" customHeight="1">
      <c r="C1" s="8"/>
      <c r="D1" s="8"/>
      <c r="E1" s="44"/>
      <c r="F1" s="68" t="s">
        <v>64</v>
      </c>
      <c r="G1" s="69"/>
      <c r="H1" s="69"/>
      <c r="I1" s="69"/>
      <c r="J1" s="69"/>
      <c r="K1" s="69"/>
    </row>
    <row r="2" spans="1:11" ht="16.5" customHeight="1">
      <c r="A2" s="29"/>
      <c r="B2" s="71"/>
      <c r="C2" s="72"/>
      <c r="D2" s="72"/>
      <c r="E2" s="72"/>
      <c r="F2" s="72"/>
      <c r="G2" s="72"/>
      <c r="H2" s="28"/>
      <c r="I2" s="28"/>
      <c r="J2" s="28"/>
      <c r="K2" s="28"/>
    </row>
    <row r="3" spans="1:11" ht="11.2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5:10" ht="12" customHeight="1">
      <c r="E4" s="45"/>
      <c r="F4" s="1"/>
      <c r="G4" s="1"/>
      <c r="H4" s="1"/>
      <c r="I4" s="1"/>
      <c r="J4" s="1"/>
    </row>
    <row r="5" spans="1:10" ht="13.5">
      <c r="A5" s="29" t="s">
        <v>62</v>
      </c>
      <c r="E5" s="45"/>
      <c r="F5" s="1"/>
      <c r="G5" s="1"/>
      <c r="H5" s="1"/>
      <c r="I5" s="1"/>
      <c r="J5" s="1"/>
    </row>
    <row r="6" spans="1:11" s="11" customFormat="1" ht="32.25" customHeight="1">
      <c r="A6" s="65" t="s">
        <v>7</v>
      </c>
      <c r="B6" s="66" t="s">
        <v>9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s="11" customFormat="1" ht="111.75" customHeight="1">
      <c r="A7" s="65"/>
      <c r="B7" s="9" t="s">
        <v>0</v>
      </c>
      <c r="C7" s="10">
        <v>2014</v>
      </c>
      <c r="D7" s="10">
        <v>2015</v>
      </c>
      <c r="E7" s="46">
        <v>2016</v>
      </c>
      <c r="F7" s="46">
        <v>2017</v>
      </c>
      <c r="G7" s="46">
        <v>2018</v>
      </c>
      <c r="H7" s="40">
        <v>2019</v>
      </c>
      <c r="I7" s="40">
        <v>2020</v>
      </c>
      <c r="J7" s="40">
        <v>2021</v>
      </c>
      <c r="K7" s="10" t="s">
        <v>38</v>
      </c>
    </row>
    <row r="8" spans="1:11" s="11" customFormat="1" ht="13.5" customHeight="1">
      <c r="A8" s="12" t="s">
        <v>6</v>
      </c>
      <c r="B8" s="9">
        <v>3</v>
      </c>
      <c r="C8" s="10">
        <v>4</v>
      </c>
      <c r="D8" s="10">
        <v>5</v>
      </c>
      <c r="E8" s="46">
        <v>6</v>
      </c>
      <c r="F8" s="46">
        <v>7</v>
      </c>
      <c r="G8" s="10">
        <v>8</v>
      </c>
      <c r="H8" s="10">
        <v>9</v>
      </c>
      <c r="I8" s="10">
        <v>10</v>
      </c>
      <c r="J8" s="10"/>
      <c r="K8" s="10">
        <v>10</v>
      </c>
    </row>
    <row r="9" spans="1:11" ht="28.5" customHeight="1">
      <c r="A9" s="6" t="s">
        <v>8</v>
      </c>
      <c r="B9" s="25">
        <f>SUM(C7:J9)</f>
        <v>453436.7</v>
      </c>
      <c r="C9" s="26">
        <f>C10+C11+C12</f>
        <v>45904.799999999996</v>
      </c>
      <c r="D9" s="26">
        <f aca="true" t="shared" si="0" ref="D9:I9">D10+D11+D12</f>
        <v>46479.200000000004</v>
      </c>
      <c r="E9" s="47">
        <f t="shared" si="0"/>
        <v>46491.7</v>
      </c>
      <c r="F9" s="47">
        <f t="shared" si="0"/>
        <v>54032.100000000006</v>
      </c>
      <c r="G9" s="26">
        <f t="shared" si="0"/>
        <v>58964.600000000006</v>
      </c>
      <c r="H9" s="26">
        <f t="shared" si="0"/>
        <v>58002.600000000006</v>
      </c>
      <c r="I9" s="26">
        <f t="shared" si="0"/>
        <v>59213.99999999999</v>
      </c>
      <c r="J9" s="26">
        <f>J10+J11+J12</f>
        <v>68158.7</v>
      </c>
      <c r="K9" s="26"/>
    </row>
    <row r="10" spans="1:11" ht="13.5">
      <c r="A10" s="27" t="s">
        <v>1</v>
      </c>
      <c r="B10" s="25">
        <f>SUM(C10:J10)</f>
        <v>142.6</v>
      </c>
      <c r="C10" s="25">
        <f aca="true" t="shared" si="1" ref="C10:I10">SUM(C16+C53+C83+C109+C144+C160+C181+C192+C203)</f>
        <v>0</v>
      </c>
      <c r="D10" s="25">
        <f t="shared" si="1"/>
        <v>114.6</v>
      </c>
      <c r="E10" s="48">
        <f t="shared" si="1"/>
        <v>28</v>
      </c>
      <c r="F10" s="48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>SUM(J16+J53+J83+J109+J144+J160+J181+J192+J203)</f>
        <v>0</v>
      </c>
      <c r="K10" s="18"/>
    </row>
    <row r="11" spans="1:11" ht="13.5">
      <c r="A11" s="27" t="s">
        <v>2</v>
      </c>
      <c r="B11" s="25">
        <f>SUM(C11:J11)</f>
        <v>7715.9</v>
      </c>
      <c r="C11" s="25">
        <f>C17+C54+C84+C110+C145+C161+C182+C193</f>
        <v>2809</v>
      </c>
      <c r="D11" s="25">
        <f aca="true" t="shared" si="2" ref="D11:I11">D17+D54+D84+D110+D145+D161+D182+D193</f>
        <v>1547.2</v>
      </c>
      <c r="E11" s="48">
        <f t="shared" si="2"/>
        <v>821.7</v>
      </c>
      <c r="F11" s="48">
        <f t="shared" si="2"/>
        <v>1162.1</v>
      </c>
      <c r="G11" s="25">
        <f t="shared" si="2"/>
        <v>1375.9</v>
      </c>
      <c r="H11" s="25">
        <f t="shared" si="2"/>
        <v>0</v>
      </c>
      <c r="I11" s="25">
        <f t="shared" si="2"/>
        <v>0</v>
      </c>
      <c r="J11" s="25">
        <f>J17+J54+J84+J110+J145+J161+J182+J193</f>
        <v>0</v>
      </c>
      <c r="K11" s="25"/>
    </row>
    <row r="12" spans="1:11" ht="13.5">
      <c r="A12" s="27" t="s">
        <v>3</v>
      </c>
      <c r="B12" s="25">
        <f>SUM(C12:J12)</f>
        <v>429389.2</v>
      </c>
      <c r="C12" s="25">
        <f aca="true" t="shared" si="3" ref="C12:I12">C18+C55+C85+C111+C146+C162+C183+C194+C205</f>
        <v>43095.799999999996</v>
      </c>
      <c r="D12" s="25">
        <f t="shared" si="3"/>
        <v>44817.4</v>
      </c>
      <c r="E12" s="48">
        <f t="shared" si="3"/>
        <v>45642</v>
      </c>
      <c r="F12" s="48">
        <f t="shared" si="3"/>
        <v>52870.00000000001</v>
      </c>
      <c r="G12" s="25">
        <f t="shared" si="3"/>
        <v>57588.700000000004</v>
      </c>
      <c r="H12" s="25">
        <f t="shared" si="3"/>
        <v>58002.600000000006</v>
      </c>
      <c r="I12" s="25">
        <f t="shared" si="3"/>
        <v>59213.99999999999</v>
      </c>
      <c r="J12" s="25">
        <f>J18+J55+J85+J111+J146+J162+J183+J194+J205</f>
        <v>68158.7</v>
      </c>
      <c r="K12" s="25"/>
    </row>
    <row r="13" spans="1:11" ht="13.5">
      <c r="A13" s="4" t="s">
        <v>4</v>
      </c>
      <c r="B13" s="5"/>
      <c r="C13" s="5"/>
      <c r="D13" s="5"/>
      <c r="E13" s="49"/>
      <c r="F13" s="49"/>
      <c r="G13" s="5"/>
      <c r="H13" s="5"/>
      <c r="I13" s="5"/>
      <c r="J13" s="5"/>
      <c r="K13" s="5"/>
    </row>
    <row r="14" spans="1:11" ht="23.25" customHeight="1">
      <c r="A14" s="58" t="s">
        <v>54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7">
      <c r="A15" s="6" t="s">
        <v>5</v>
      </c>
      <c r="B15" s="21">
        <f>SUM(C15:J15)</f>
        <v>237444.39999999997</v>
      </c>
      <c r="C15" s="21">
        <f>C16+C17+C18</f>
        <v>24667.699999999997</v>
      </c>
      <c r="D15" s="21">
        <f aca="true" t="shared" si="4" ref="D15:I15">D16+D17+D18</f>
        <v>23265.100000000006</v>
      </c>
      <c r="E15" s="50">
        <f t="shared" si="4"/>
        <v>22646.100000000002</v>
      </c>
      <c r="F15" s="50">
        <f t="shared" si="4"/>
        <v>29052.500000000004</v>
      </c>
      <c r="G15" s="21">
        <f t="shared" si="4"/>
        <v>32176.600000000002</v>
      </c>
      <c r="H15" s="21">
        <f t="shared" si="4"/>
        <v>33728.9</v>
      </c>
      <c r="I15" s="21">
        <f t="shared" si="4"/>
        <v>34500.2</v>
      </c>
      <c r="J15" s="21">
        <f>J16+J17+J18</f>
        <v>37407.3</v>
      </c>
      <c r="K15" s="21"/>
    </row>
    <row r="16" spans="1:11" ht="13.5">
      <c r="A16" s="4" t="s">
        <v>1</v>
      </c>
      <c r="B16" s="21">
        <f>SUM(C16:J16)</f>
        <v>0</v>
      </c>
      <c r="C16" s="5">
        <f>SUM(C21+C26+C31+C42)</f>
        <v>0</v>
      </c>
      <c r="D16" s="5">
        <f aca="true" t="shared" si="5" ref="D16:I16">SUM(D21+D26+D31+D42)</f>
        <v>0</v>
      </c>
      <c r="E16" s="49">
        <f t="shared" si="5"/>
        <v>0</v>
      </c>
      <c r="F16" s="49">
        <f t="shared" si="5"/>
        <v>0</v>
      </c>
      <c r="G16" s="5">
        <f t="shared" si="5"/>
        <v>0</v>
      </c>
      <c r="H16" s="5">
        <f t="shared" si="5"/>
        <v>0</v>
      </c>
      <c r="I16" s="5">
        <f t="shared" si="5"/>
        <v>0</v>
      </c>
      <c r="J16" s="5">
        <f>SUM(J21+J26+J31+J42)</f>
        <v>0</v>
      </c>
      <c r="K16" s="5"/>
    </row>
    <row r="17" spans="1:11" ht="13.5">
      <c r="A17" s="4" t="s">
        <v>2</v>
      </c>
      <c r="B17" s="21">
        <f aca="true" t="shared" si="6" ref="B17:B38">SUM(C17:J17)</f>
        <v>3182.0999999999995</v>
      </c>
      <c r="C17" s="5">
        <f>C22+C27+C32+C37+C43</f>
        <v>2125.5</v>
      </c>
      <c r="D17" s="5">
        <f aca="true" t="shared" si="7" ref="D17:I17">D22+D27+D32+D37+D43</f>
        <v>481.7</v>
      </c>
      <c r="E17" s="49">
        <f t="shared" si="7"/>
        <v>0</v>
      </c>
      <c r="F17" s="49">
        <f t="shared" si="7"/>
        <v>399.7</v>
      </c>
      <c r="G17" s="5">
        <f>G22+G27+G32+G37+G43+G48</f>
        <v>175.2</v>
      </c>
      <c r="H17" s="5">
        <f t="shared" si="7"/>
        <v>0</v>
      </c>
      <c r="I17" s="5">
        <f t="shared" si="7"/>
        <v>0</v>
      </c>
      <c r="J17" s="5">
        <f>J22+J27+J32+J37+J43</f>
        <v>0</v>
      </c>
      <c r="K17" s="5"/>
    </row>
    <row r="18" spans="1:11" ht="13.5">
      <c r="A18" s="4" t="s">
        <v>3</v>
      </c>
      <c r="B18" s="21">
        <f t="shared" si="6"/>
        <v>234262.3</v>
      </c>
      <c r="C18" s="5">
        <f>C23+C28+C33+C38+C44</f>
        <v>22542.199999999997</v>
      </c>
      <c r="D18" s="5">
        <f aca="true" t="shared" si="8" ref="D18:I18">D23+D28+D33+D38+D44</f>
        <v>22783.400000000005</v>
      </c>
      <c r="E18" s="49">
        <f t="shared" si="8"/>
        <v>22646.100000000002</v>
      </c>
      <c r="F18" s="49">
        <f t="shared" si="8"/>
        <v>28652.800000000003</v>
      </c>
      <c r="G18" s="5">
        <f>G23+G28+G33+G38+G44+G49</f>
        <v>32001.4</v>
      </c>
      <c r="H18" s="5">
        <f t="shared" si="8"/>
        <v>33728.9</v>
      </c>
      <c r="I18" s="5">
        <f t="shared" si="8"/>
        <v>34500.2</v>
      </c>
      <c r="J18" s="5">
        <f>J23+J28+J33+J38+J44</f>
        <v>37407.3</v>
      </c>
      <c r="K18" s="5"/>
    </row>
    <row r="19" spans="1:11" ht="12" customHeight="1">
      <c r="A19" s="4"/>
      <c r="B19" s="5"/>
      <c r="C19" s="5"/>
      <c r="D19" s="5"/>
      <c r="E19" s="49"/>
      <c r="F19" s="49"/>
      <c r="G19" s="5"/>
      <c r="H19" s="5"/>
      <c r="I19" s="5"/>
      <c r="J19" s="5"/>
      <c r="K19" s="5"/>
    </row>
    <row r="20" spans="1:11" ht="59.25" customHeight="1">
      <c r="A20" s="6" t="s">
        <v>11</v>
      </c>
      <c r="B20" s="5">
        <f t="shared" si="6"/>
        <v>207726.90000000002</v>
      </c>
      <c r="C20" s="5">
        <f>C21+C22+C23+C24</f>
        <v>18429.5</v>
      </c>
      <c r="D20" s="5">
        <f aca="true" t="shared" si="9" ref="D20:J20">D21+D22+D23+D24</f>
        <v>20001.9</v>
      </c>
      <c r="E20" s="49">
        <f t="shared" si="9"/>
        <v>21635.7</v>
      </c>
      <c r="F20" s="49">
        <f t="shared" si="9"/>
        <v>26122.600000000002</v>
      </c>
      <c r="G20" s="5">
        <f t="shared" si="9"/>
        <v>25652.5</v>
      </c>
      <c r="H20" s="5">
        <f t="shared" si="9"/>
        <v>30909.4</v>
      </c>
      <c r="I20" s="5">
        <f t="shared" si="9"/>
        <v>31568</v>
      </c>
      <c r="J20" s="5">
        <f t="shared" si="9"/>
        <v>33407.3</v>
      </c>
      <c r="K20" s="5" t="s">
        <v>39</v>
      </c>
    </row>
    <row r="21" spans="1:11" ht="13.5">
      <c r="A21" s="4" t="s">
        <v>1</v>
      </c>
      <c r="B21" s="5">
        <f t="shared" si="6"/>
        <v>0</v>
      </c>
      <c r="C21" s="5"/>
      <c r="D21" s="5"/>
      <c r="E21" s="49"/>
      <c r="F21" s="49"/>
      <c r="G21" s="49"/>
      <c r="H21" s="49"/>
      <c r="I21" s="49"/>
      <c r="J21" s="49"/>
      <c r="K21" s="5"/>
    </row>
    <row r="22" spans="1:11" ht="13.5">
      <c r="A22" s="4" t="s">
        <v>2</v>
      </c>
      <c r="B22" s="5">
        <f t="shared" si="6"/>
        <v>399.7</v>
      </c>
      <c r="C22" s="5"/>
      <c r="D22" s="5"/>
      <c r="E22" s="49"/>
      <c r="F22" s="49">
        <v>399.7</v>
      </c>
      <c r="G22" s="49"/>
      <c r="H22" s="49"/>
      <c r="I22" s="49"/>
      <c r="J22" s="49"/>
      <c r="K22" s="5"/>
    </row>
    <row r="23" spans="1:11" ht="13.5">
      <c r="A23" s="4" t="s">
        <v>3</v>
      </c>
      <c r="B23" s="5">
        <f t="shared" si="6"/>
        <v>207327.2</v>
      </c>
      <c r="C23" s="5">
        <v>18429.5</v>
      </c>
      <c r="D23" s="5">
        <v>20001.9</v>
      </c>
      <c r="E23" s="49">
        <v>21635.7</v>
      </c>
      <c r="F23" s="49">
        <v>25722.9</v>
      </c>
      <c r="G23" s="49">
        <v>25652.5</v>
      </c>
      <c r="H23" s="49">
        <v>30909.4</v>
      </c>
      <c r="I23" s="49">
        <v>31568</v>
      </c>
      <c r="J23" s="49">
        <v>33407.3</v>
      </c>
      <c r="K23" s="5"/>
    </row>
    <row r="24" spans="1:11" ht="13.5">
      <c r="A24" s="4"/>
      <c r="B24" s="5"/>
      <c r="C24" s="5"/>
      <c r="D24" s="5"/>
      <c r="E24" s="49"/>
      <c r="F24" s="49"/>
      <c r="G24" s="49"/>
      <c r="H24" s="49"/>
      <c r="I24" s="49"/>
      <c r="J24" s="49"/>
      <c r="K24" s="5"/>
    </row>
    <row r="25" spans="1:11" ht="35.25" customHeight="1">
      <c r="A25" s="6" t="s">
        <v>12</v>
      </c>
      <c r="B25" s="5">
        <f t="shared" si="6"/>
        <v>25657.9</v>
      </c>
      <c r="C25" s="5">
        <f>C26+C27+C28</f>
        <v>4888.1</v>
      </c>
      <c r="D25" s="5">
        <f aca="true" t="shared" si="10" ref="D25:J25">D26+D27+D28</f>
        <v>2903.6</v>
      </c>
      <c r="E25" s="49">
        <f t="shared" si="10"/>
        <v>353.9</v>
      </c>
      <c r="F25" s="49">
        <f t="shared" si="10"/>
        <v>2273.9</v>
      </c>
      <c r="G25" s="49">
        <f t="shared" si="10"/>
        <v>5486.7</v>
      </c>
      <c r="H25" s="49">
        <f t="shared" si="10"/>
        <v>2819.5</v>
      </c>
      <c r="I25" s="49">
        <f t="shared" si="10"/>
        <v>2932.2</v>
      </c>
      <c r="J25" s="49">
        <f t="shared" si="10"/>
        <v>4000</v>
      </c>
      <c r="K25" s="37">
        <v>9</v>
      </c>
    </row>
    <row r="26" spans="1:11" ht="13.5">
      <c r="A26" s="4" t="s">
        <v>1</v>
      </c>
      <c r="B26" s="5">
        <f t="shared" si="6"/>
        <v>0</v>
      </c>
      <c r="C26" s="5"/>
      <c r="D26" s="5"/>
      <c r="E26" s="49"/>
      <c r="F26" s="49"/>
      <c r="G26" s="49"/>
      <c r="H26" s="49"/>
      <c r="I26" s="49"/>
      <c r="J26" s="49"/>
      <c r="K26" s="5"/>
    </row>
    <row r="27" spans="1:11" ht="13.5">
      <c r="A27" s="4" t="s">
        <v>2</v>
      </c>
      <c r="B27" s="5">
        <f t="shared" si="6"/>
        <v>2607.2</v>
      </c>
      <c r="C27" s="5">
        <v>2125.5</v>
      </c>
      <c r="D27" s="5">
        <v>481.7</v>
      </c>
      <c r="E27" s="49"/>
      <c r="F27" s="49"/>
      <c r="G27" s="49"/>
      <c r="H27" s="49"/>
      <c r="I27" s="49"/>
      <c r="J27" s="49"/>
      <c r="K27" s="5"/>
    </row>
    <row r="28" spans="1:11" ht="13.5">
      <c r="A28" s="4" t="s">
        <v>14</v>
      </c>
      <c r="B28" s="5">
        <f t="shared" si="6"/>
        <v>23050.7</v>
      </c>
      <c r="C28" s="5">
        <v>2762.6</v>
      </c>
      <c r="D28" s="5">
        <v>2421.9</v>
      </c>
      <c r="E28" s="49">
        <v>353.9</v>
      </c>
      <c r="F28" s="49">
        <v>2273.9</v>
      </c>
      <c r="G28" s="49">
        <v>5486.7</v>
      </c>
      <c r="H28" s="49">
        <v>2819.5</v>
      </c>
      <c r="I28" s="49">
        <v>2932.2</v>
      </c>
      <c r="J28" s="49">
        <v>4000</v>
      </c>
      <c r="K28" s="5"/>
    </row>
    <row r="29" spans="1:11" ht="162" customHeight="1">
      <c r="A29" s="31" t="s">
        <v>50</v>
      </c>
      <c r="B29" s="5"/>
      <c r="C29" s="5"/>
      <c r="D29" s="35"/>
      <c r="E29" s="51"/>
      <c r="F29" s="51"/>
      <c r="G29" s="30"/>
      <c r="H29" s="30"/>
      <c r="I29" s="5"/>
      <c r="J29" s="5"/>
      <c r="K29" s="5"/>
    </row>
    <row r="30" spans="1:11" ht="33.75" customHeight="1">
      <c r="A30" s="6" t="s">
        <v>10</v>
      </c>
      <c r="B30" s="5">
        <f t="shared" si="6"/>
        <v>1104.6</v>
      </c>
      <c r="C30" s="5">
        <f aca="true" t="shared" si="11" ref="C30:J30">C31+C32+C33</f>
        <v>588.5</v>
      </c>
      <c r="D30" s="5">
        <f t="shared" si="11"/>
        <v>139.9</v>
      </c>
      <c r="E30" s="49">
        <f t="shared" si="11"/>
        <v>0</v>
      </c>
      <c r="F30" s="49">
        <f t="shared" si="11"/>
        <v>85</v>
      </c>
      <c r="G30" s="5">
        <f t="shared" si="11"/>
        <v>291.2</v>
      </c>
      <c r="H30" s="5">
        <f t="shared" si="11"/>
        <v>0</v>
      </c>
      <c r="I30" s="5">
        <f t="shared" si="11"/>
        <v>0</v>
      </c>
      <c r="J30" s="5">
        <f t="shared" si="11"/>
        <v>0</v>
      </c>
      <c r="K30" s="5">
        <v>7</v>
      </c>
    </row>
    <row r="31" spans="1:11" ht="13.5">
      <c r="A31" s="4" t="s">
        <v>1</v>
      </c>
      <c r="B31" s="5">
        <f t="shared" si="6"/>
        <v>0</v>
      </c>
      <c r="C31" s="5"/>
      <c r="D31" s="5"/>
      <c r="E31" s="49"/>
      <c r="F31" s="49"/>
      <c r="G31" s="49"/>
      <c r="H31" s="49"/>
      <c r="I31" s="49"/>
      <c r="J31" s="49"/>
      <c r="K31" s="5"/>
    </row>
    <row r="32" spans="1:11" ht="13.5">
      <c r="A32" s="4" t="s">
        <v>2</v>
      </c>
      <c r="B32" s="5">
        <f t="shared" si="6"/>
        <v>0</v>
      </c>
      <c r="C32" s="5"/>
      <c r="D32" s="5"/>
      <c r="E32" s="49"/>
      <c r="F32" s="49"/>
      <c r="G32" s="49"/>
      <c r="H32" s="49"/>
      <c r="I32" s="49"/>
      <c r="J32" s="49"/>
      <c r="K32" s="5"/>
    </row>
    <row r="33" spans="1:11" ht="13.5">
      <c r="A33" s="4" t="s">
        <v>3</v>
      </c>
      <c r="B33" s="5">
        <f t="shared" si="6"/>
        <v>1104.6</v>
      </c>
      <c r="C33" s="5">
        <v>588.5</v>
      </c>
      <c r="D33" s="5">
        <v>139.9</v>
      </c>
      <c r="E33" s="49">
        <v>0</v>
      </c>
      <c r="F33" s="49">
        <v>85</v>
      </c>
      <c r="G33" s="49">
        <v>291.2</v>
      </c>
      <c r="H33" s="49"/>
      <c r="I33" s="49"/>
      <c r="J33" s="49"/>
      <c r="K33" s="5"/>
    </row>
    <row r="34" spans="1:11" ht="66.75" customHeight="1">
      <c r="A34" s="31" t="s">
        <v>51</v>
      </c>
      <c r="B34" s="5"/>
      <c r="C34" s="5"/>
      <c r="D34" s="5"/>
      <c r="E34" s="49"/>
      <c r="F34" s="49"/>
      <c r="G34" s="49"/>
      <c r="H34" s="49"/>
      <c r="I34" s="49"/>
      <c r="J34" s="49"/>
      <c r="K34" s="5"/>
    </row>
    <row r="35" spans="1:11" ht="84.75" customHeight="1">
      <c r="A35" s="6" t="s">
        <v>13</v>
      </c>
      <c r="B35" s="5">
        <f t="shared" si="6"/>
        <v>2340.8</v>
      </c>
      <c r="C35" s="5">
        <f>C36+C37+C38</f>
        <v>761.6</v>
      </c>
      <c r="D35" s="5">
        <f aca="true" t="shared" si="12" ref="D35:J35">D36+D37+D38</f>
        <v>219.7</v>
      </c>
      <c r="E35" s="49">
        <f t="shared" si="12"/>
        <v>656.5</v>
      </c>
      <c r="F35" s="49">
        <f t="shared" si="12"/>
        <v>491</v>
      </c>
      <c r="G35" s="5">
        <f t="shared" si="12"/>
        <v>212</v>
      </c>
      <c r="H35" s="5">
        <f t="shared" si="12"/>
        <v>0</v>
      </c>
      <c r="I35" s="5">
        <f t="shared" si="12"/>
        <v>0</v>
      </c>
      <c r="J35" s="5">
        <f t="shared" si="12"/>
        <v>0</v>
      </c>
      <c r="K35" s="37">
        <v>9</v>
      </c>
    </row>
    <row r="36" spans="1:11" ht="13.5">
      <c r="A36" s="4" t="s">
        <v>1</v>
      </c>
      <c r="B36" s="5">
        <f t="shared" si="6"/>
        <v>0</v>
      </c>
      <c r="C36" s="5"/>
      <c r="D36" s="5"/>
      <c r="E36" s="49"/>
      <c r="F36" s="49"/>
      <c r="G36" s="49"/>
      <c r="H36" s="49"/>
      <c r="I36" s="49"/>
      <c r="J36" s="49"/>
      <c r="K36" s="5"/>
    </row>
    <row r="37" spans="1:11" ht="13.5">
      <c r="A37" s="4" t="s">
        <v>2</v>
      </c>
      <c r="B37" s="5">
        <f t="shared" si="6"/>
        <v>0</v>
      </c>
      <c r="C37" s="5"/>
      <c r="D37" s="5"/>
      <c r="E37" s="49"/>
      <c r="F37" s="49"/>
      <c r="G37" s="49"/>
      <c r="H37" s="49"/>
      <c r="I37" s="49"/>
      <c r="J37" s="49"/>
      <c r="K37" s="5"/>
    </row>
    <row r="38" spans="1:11" ht="13.5">
      <c r="A38" s="4" t="s">
        <v>3</v>
      </c>
      <c r="B38" s="5">
        <f t="shared" si="6"/>
        <v>2340.8</v>
      </c>
      <c r="C38" s="5">
        <v>761.6</v>
      </c>
      <c r="D38" s="5">
        <v>219.7</v>
      </c>
      <c r="E38" s="49">
        <v>656.5</v>
      </c>
      <c r="F38" s="49">
        <v>491</v>
      </c>
      <c r="G38" s="49">
        <v>212</v>
      </c>
      <c r="H38" s="49"/>
      <c r="I38" s="49"/>
      <c r="J38" s="49"/>
      <c r="K38" s="5"/>
    </row>
    <row r="39" spans="1:11" ht="46.5" customHeight="1">
      <c r="A39" s="32" t="s">
        <v>52</v>
      </c>
      <c r="B39" s="5"/>
      <c r="C39" s="5"/>
      <c r="D39" s="5"/>
      <c r="E39" s="49"/>
      <c r="F39" s="49"/>
      <c r="G39" s="5"/>
      <c r="H39" s="5"/>
      <c r="I39" s="5"/>
      <c r="J39" s="5"/>
      <c r="K39" s="5"/>
    </row>
    <row r="40" spans="1:11" ht="10.5" customHeight="1">
      <c r="A40" s="32"/>
      <c r="B40" s="5"/>
      <c r="C40" s="5"/>
      <c r="D40" s="5"/>
      <c r="E40" s="49"/>
      <c r="F40" s="49"/>
      <c r="G40" s="5"/>
      <c r="H40" s="5"/>
      <c r="I40" s="5"/>
      <c r="J40" s="5"/>
      <c r="K40" s="5"/>
    </row>
    <row r="41" spans="1:11" ht="91.5" customHeight="1">
      <c r="A41" s="6" t="s">
        <v>44</v>
      </c>
      <c r="B41" s="5">
        <f>SUM(C41:J41)</f>
        <v>409</v>
      </c>
      <c r="C41" s="5">
        <f>C42+C43+C44</f>
        <v>0</v>
      </c>
      <c r="D41" s="5">
        <f aca="true" t="shared" si="13" ref="D41:J41">D42+D43+D44</f>
        <v>0</v>
      </c>
      <c r="E41" s="49">
        <f t="shared" si="13"/>
        <v>0</v>
      </c>
      <c r="F41" s="49">
        <f t="shared" si="13"/>
        <v>80</v>
      </c>
      <c r="G41" s="5">
        <f t="shared" si="13"/>
        <v>329</v>
      </c>
      <c r="H41" s="5">
        <f t="shared" si="13"/>
        <v>0</v>
      </c>
      <c r="I41" s="5">
        <f t="shared" si="13"/>
        <v>0</v>
      </c>
      <c r="J41" s="5">
        <f t="shared" si="13"/>
        <v>0</v>
      </c>
      <c r="K41" s="37">
        <v>9</v>
      </c>
    </row>
    <row r="42" spans="1:11" ht="18" customHeight="1">
      <c r="A42" s="4" t="s">
        <v>1</v>
      </c>
      <c r="B42" s="5">
        <f>SUM(C42:J42)</f>
        <v>0</v>
      </c>
      <c r="C42" s="5"/>
      <c r="D42" s="5"/>
      <c r="E42" s="49"/>
      <c r="F42" s="49"/>
      <c r="G42" s="49"/>
      <c r="H42" s="49"/>
      <c r="I42" s="49"/>
      <c r="J42" s="49"/>
      <c r="K42" s="5"/>
    </row>
    <row r="43" spans="1:11" ht="17.25" customHeight="1">
      <c r="A43" s="4" t="s">
        <v>2</v>
      </c>
      <c r="B43" s="5">
        <f>SUM(C43:J43)</f>
        <v>0</v>
      </c>
      <c r="C43" s="5"/>
      <c r="D43" s="5"/>
      <c r="E43" s="49"/>
      <c r="F43" s="49"/>
      <c r="G43" s="49"/>
      <c r="H43" s="49"/>
      <c r="I43" s="49"/>
      <c r="J43" s="49"/>
      <c r="K43" s="5"/>
    </row>
    <row r="44" spans="1:11" ht="16.5" customHeight="1">
      <c r="A44" s="4" t="s">
        <v>3</v>
      </c>
      <c r="B44" s="5">
        <f>SUM(C44:J44)</f>
        <v>409</v>
      </c>
      <c r="C44" s="5"/>
      <c r="D44" s="5"/>
      <c r="E44" s="49"/>
      <c r="F44" s="49">
        <v>80</v>
      </c>
      <c r="G44" s="49">
        <v>329</v>
      </c>
      <c r="H44" s="49"/>
      <c r="I44" s="49">
        <v>0</v>
      </c>
      <c r="J44" s="49"/>
      <c r="K44" s="5"/>
    </row>
    <row r="45" spans="1:11" ht="16.5" customHeight="1">
      <c r="A45" s="4"/>
      <c r="B45" s="5"/>
      <c r="C45" s="5"/>
      <c r="D45" s="5"/>
      <c r="E45" s="49"/>
      <c r="F45" s="49"/>
      <c r="G45" s="49"/>
      <c r="H45" s="49"/>
      <c r="I45" s="49"/>
      <c r="J45" s="49"/>
      <c r="K45" s="5"/>
    </row>
    <row r="46" spans="1:11" ht="107.25" customHeight="1">
      <c r="A46" s="6" t="s">
        <v>63</v>
      </c>
      <c r="B46" s="5">
        <f>SUM(C46:I46)</f>
        <v>205.2</v>
      </c>
      <c r="C46" s="5">
        <f>C47+C48+C49</f>
        <v>0</v>
      </c>
      <c r="D46" s="5">
        <f aca="true" t="shared" si="14" ref="D46:I46">D47+D48+D49</f>
        <v>0</v>
      </c>
      <c r="E46" s="49">
        <f t="shared" si="14"/>
        <v>0</v>
      </c>
      <c r="F46" s="49">
        <f t="shared" si="14"/>
        <v>0</v>
      </c>
      <c r="G46" s="5">
        <f t="shared" si="14"/>
        <v>205.2</v>
      </c>
      <c r="H46" s="5">
        <f t="shared" si="14"/>
        <v>0</v>
      </c>
      <c r="I46" s="5">
        <f t="shared" si="14"/>
        <v>0</v>
      </c>
      <c r="J46" s="5">
        <f>J47+J48+J49</f>
        <v>0</v>
      </c>
      <c r="K46" s="5"/>
    </row>
    <row r="47" spans="1:11" ht="16.5" customHeight="1">
      <c r="A47" s="4" t="s">
        <v>1</v>
      </c>
      <c r="B47" s="5">
        <f>SUM(C47:I47)</f>
        <v>0</v>
      </c>
      <c r="C47" s="5"/>
      <c r="D47" s="5"/>
      <c r="E47" s="49"/>
      <c r="F47" s="49"/>
      <c r="G47" s="57"/>
      <c r="H47" s="57"/>
      <c r="I47" s="57"/>
      <c r="J47" s="57"/>
      <c r="K47" s="5"/>
    </row>
    <row r="48" spans="1:11" ht="16.5" customHeight="1">
      <c r="A48" s="4" t="s">
        <v>2</v>
      </c>
      <c r="B48" s="5">
        <f>SUM(C48:I48)</f>
        <v>175.2</v>
      </c>
      <c r="C48" s="5"/>
      <c r="D48" s="5"/>
      <c r="E48" s="49"/>
      <c r="F48" s="49"/>
      <c r="G48" s="57">
        <v>175.2</v>
      </c>
      <c r="H48" s="57"/>
      <c r="I48" s="57"/>
      <c r="J48" s="57"/>
      <c r="K48" s="5"/>
    </row>
    <row r="49" spans="1:11" ht="16.5" customHeight="1">
      <c r="A49" s="4" t="s">
        <v>3</v>
      </c>
      <c r="B49" s="5">
        <f>SUM(C49:I49)</f>
        <v>30</v>
      </c>
      <c r="C49" s="5"/>
      <c r="D49" s="5"/>
      <c r="E49" s="49"/>
      <c r="F49" s="49">
        <v>0</v>
      </c>
      <c r="G49" s="57">
        <v>30</v>
      </c>
      <c r="H49" s="57">
        <v>0</v>
      </c>
      <c r="I49" s="57">
        <v>0</v>
      </c>
      <c r="J49" s="57">
        <v>0</v>
      </c>
      <c r="K49" s="5"/>
    </row>
    <row r="50" spans="1:11" ht="10.5" customHeight="1">
      <c r="A50" s="4"/>
      <c r="B50" s="5"/>
      <c r="C50" s="5"/>
      <c r="D50" s="5"/>
      <c r="E50" s="49"/>
      <c r="F50" s="49"/>
      <c r="G50" s="49"/>
      <c r="H50" s="49"/>
      <c r="I50" s="49"/>
      <c r="J50" s="49"/>
      <c r="K50" s="5"/>
    </row>
    <row r="51" spans="1:11" ht="22.5" customHeight="1">
      <c r="A51" s="58" t="s">
        <v>55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43.5" customHeight="1">
      <c r="A52" s="6" t="s">
        <v>5</v>
      </c>
      <c r="B52" s="21">
        <f>SUM(C52:J52)</f>
        <v>62878.3</v>
      </c>
      <c r="C52" s="21">
        <f>C53+C54+C55+C56</f>
        <v>6247.1</v>
      </c>
      <c r="D52" s="21">
        <f aca="true" t="shared" si="15" ref="D52:I52">D53+D54+D55+D56</f>
        <v>6573.5</v>
      </c>
      <c r="E52" s="50">
        <f t="shared" si="15"/>
        <v>7644</v>
      </c>
      <c r="F52" s="50">
        <f t="shared" si="15"/>
        <v>7486.2</v>
      </c>
      <c r="G52" s="21">
        <f t="shared" si="15"/>
        <v>8617.5</v>
      </c>
      <c r="H52" s="21">
        <f t="shared" si="15"/>
        <v>7714.4</v>
      </c>
      <c r="I52" s="21">
        <f t="shared" si="15"/>
        <v>8023.9</v>
      </c>
      <c r="J52" s="21">
        <f>J53+J54+J55+J56</f>
        <v>10571.7</v>
      </c>
      <c r="K52" s="21"/>
    </row>
    <row r="53" spans="1:11" ht="13.5">
      <c r="A53" s="4" t="s">
        <v>1</v>
      </c>
      <c r="B53" s="21">
        <f>SUM(C53:J53)</f>
        <v>100</v>
      </c>
      <c r="C53" s="5">
        <f>SUM(C58+C63+C68+C73+C78)</f>
        <v>0</v>
      </c>
      <c r="D53" s="5">
        <f aca="true" t="shared" si="16" ref="D53:I53">SUM(D58+D63+D68+D73+D78)</f>
        <v>100</v>
      </c>
      <c r="E53" s="49">
        <f t="shared" si="16"/>
        <v>0</v>
      </c>
      <c r="F53" s="49">
        <f t="shared" si="16"/>
        <v>0</v>
      </c>
      <c r="G53" s="5">
        <f t="shared" si="16"/>
        <v>0</v>
      </c>
      <c r="H53" s="5">
        <f t="shared" si="16"/>
        <v>0</v>
      </c>
      <c r="I53" s="5">
        <f t="shared" si="16"/>
        <v>0</v>
      </c>
      <c r="J53" s="5">
        <f>SUM(J58+J63+J68+J73+J78)</f>
        <v>0</v>
      </c>
      <c r="K53" s="5"/>
    </row>
    <row r="54" spans="1:11" ht="13.5">
      <c r="A54" s="4" t="s">
        <v>2</v>
      </c>
      <c r="B54" s="21">
        <f>SUM(C54:J54)</f>
        <v>4260.8</v>
      </c>
      <c r="C54" s="5">
        <f>C59+C64+C69+C74</f>
        <v>517.5</v>
      </c>
      <c r="D54" s="5">
        <f aca="true" t="shared" si="17" ref="D54:I54">D59+D64+D69+D74</f>
        <v>958.5</v>
      </c>
      <c r="E54" s="49">
        <f t="shared" si="17"/>
        <v>821.7</v>
      </c>
      <c r="F54" s="49">
        <f t="shared" si="17"/>
        <v>762.4</v>
      </c>
      <c r="G54" s="5">
        <f t="shared" si="17"/>
        <v>1200.7</v>
      </c>
      <c r="H54" s="5">
        <f t="shared" si="17"/>
        <v>0</v>
      </c>
      <c r="I54" s="5">
        <f t="shared" si="17"/>
        <v>0</v>
      </c>
      <c r="J54" s="5">
        <f>J59+J64+J69+J74</f>
        <v>0</v>
      </c>
      <c r="K54" s="5"/>
    </row>
    <row r="55" spans="1:11" ht="13.5">
      <c r="A55" s="4" t="s">
        <v>3</v>
      </c>
      <c r="B55" s="21">
        <f>SUM(C55:J55)</f>
        <v>58517.5</v>
      </c>
      <c r="C55" s="5">
        <f>C60+C65+C70+C75+C80</f>
        <v>5729.6</v>
      </c>
      <c r="D55" s="5">
        <f aca="true" t="shared" si="18" ref="D55:I55">D60+D65+D70+D75+D80</f>
        <v>5515</v>
      </c>
      <c r="E55" s="49">
        <f t="shared" si="18"/>
        <v>6822.3</v>
      </c>
      <c r="F55" s="49">
        <f>F60+F65+F70+F75+F80</f>
        <v>6723.8</v>
      </c>
      <c r="G55" s="5">
        <f t="shared" si="18"/>
        <v>7416.8</v>
      </c>
      <c r="H55" s="5">
        <f t="shared" si="18"/>
        <v>7714.4</v>
      </c>
      <c r="I55" s="5">
        <f t="shared" si="18"/>
        <v>8023.9</v>
      </c>
      <c r="J55" s="5">
        <f>J60+J65+J70+J75+J80</f>
        <v>10571.7</v>
      </c>
      <c r="K55" s="5"/>
    </row>
    <row r="56" spans="1:11" ht="12.75" customHeight="1">
      <c r="A56" s="4"/>
      <c r="B56" s="5"/>
      <c r="C56" s="5"/>
      <c r="D56" s="5"/>
      <c r="E56" s="49"/>
      <c r="F56" s="49"/>
      <c r="G56" s="49"/>
      <c r="H56" s="49"/>
      <c r="I56" s="49"/>
      <c r="J56" s="49"/>
      <c r="K56" s="5"/>
    </row>
    <row r="57" spans="1:11" ht="57" customHeight="1">
      <c r="A57" s="6" t="s">
        <v>17</v>
      </c>
      <c r="B57" s="5">
        <f aca="true" t="shared" si="19" ref="B57:B105">SUM(C57:J57)</f>
        <v>57533.7</v>
      </c>
      <c r="C57" s="5">
        <f>C58+C59+C60</f>
        <v>5479.6</v>
      </c>
      <c r="D57" s="5">
        <f aca="true" t="shared" si="20" ref="D57:J57">D58+D59+D60</f>
        <v>5365</v>
      </c>
      <c r="E57" s="49">
        <f t="shared" si="20"/>
        <v>6657.5</v>
      </c>
      <c r="F57" s="49">
        <f t="shared" si="20"/>
        <v>6704.8</v>
      </c>
      <c r="G57" s="5">
        <f t="shared" si="20"/>
        <v>7416.8</v>
      </c>
      <c r="H57" s="5">
        <f t="shared" si="20"/>
        <v>7714.4</v>
      </c>
      <c r="I57" s="5">
        <f t="shared" si="20"/>
        <v>8023.9</v>
      </c>
      <c r="J57" s="5">
        <f t="shared" si="20"/>
        <v>10171.7</v>
      </c>
      <c r="K57" s="37">
        <v>17</v>
      </c>
    </row>
    <row r="58" spans="1:11" ht="13.5">
      <c r="A58" s="4" t="s">
        <v>1</v>
      </c>
      <c r="B58" s="5">
        <f t="shared" si="19"/>
        <v>0</v>
      </c>
      <c r="C58" s="5"/>
      <c r="D58" s="5"/>
      <c r="E58" s="49"/>
      <c r="F58" s="49"/>
      <c r="G58" s="49"/>
      <c r="H58" s="49"/>
      <c r="I58" s="49"/>
      <c r="J58" s="49"/>
      <c r="K58" s="5"/>
    </row>
    <row r="59" spans="1:11" ht="13.5">
      <c r="A59" s="4" t="s">
        <v>2</v>
      </c>
      <c r="B59" s="5">
        <f t="shared" si="19"/>
        <v>0</v>
      </c>
      <c r="C59" s="5"/>
      <c r="D59" s="5">
        <v>0</v>
      </c>
      <c r="E59" s="49">
        <v>0</v>
      </c>
      <c r="F59" s="49"/>
      <c r="G59" s="49"/>
      <c r="H59" s="49"/>
      <c r="I59" s="49"/>
      <c r="J59" s="49"/>
      <c r="K59" s="5"/>
    </row>
    <row r="60" spans="1:11" ht="13.5">
      <c r="A60" s="4" t="s">
        <v>3</v>
      </c>
      <c r="B60" s="5">
        <f t="shared" si="19"/>
        <v>57533.7</v>
      </c>
      <c r="C60" s="5">
        <v>5479.6</v>
      </c>
      <c r="D60" s="5">
        <v>5365</v>
      </c>
      <c r="E60" s="49">
        <v>6657.5</v>
      </c>
      <c r="F60" s="49">
        <v>6704.8</v>
      </c>
      <c r="G60" s="49">
        <v>7416.8</v>
      </c>
      <c r="H60" s="49">
        <v>7714.4</v>
      </c>
      <c r="I60" s="49">
        <v>8023.9</v>
      </c>
      <c r="J60" s="49">
        <v>10171.7</v>
      </c>
      <c r="K60" s="5"/>
    </row>
    <row r="61" spans="1:11" ht="13.5">
      <c r="A61" s="4"/>
      <c r="B61" s="5"/>
      <c r="C61" s="5"/>
      <c r="D61" s="5"/>
      <c r="E61" s="49"/>
      <c r="F61" s="49"/>
      <c r="G61" s="49"/>
      <c r="H61" s="49"/>
      <c r="I61" s="49"/>
      <c r="J61" s="49"/>
      <c r="K61" s="5"/>
    </row>
    <row r="62" spans="1:11" ht="62.25" customHeight="1">
      <c r="A62" s="6" t="s">
        <v>18</v>
      </c>
      <c r="B62" s="5">
        <f t="shared" si="19"/>
        <v>100</v>
      </c>
      <c r="C62" s="5">
        <f>C63+C64+C65</f>
        <v>100</v>
      </c>
      <c r="D62" s="5">
        <f aca="true" t="shared" si="21" ref="D62:J62">D63+D64+D65</f>
        <v>0</v>
      </c>
      <c r="E62" s="49">
        <f t="shared" si="21"/>
        <v>0</v>
      </c>
      <c r="F62" s="49">
        <f t="shared" si="21"/>
        <v>0</v>
      </c>
      <c r="G62" s="5">
        <f t="shared" si="21"/>
        <v>0</v>
      </c>
      <c r="H62" s="5">
        <f t="shared" si="21"/>
        <v>0</v>
      </c>
      <c r="I62" s="5">
        <f t="shared" si="21"/>
        <v>0</v>
      </c>
      <c r="J62" s="5">
        <f t="shared" si="21"/>
        <v>0</v>
      </c>
      <c r="K62" s="37" t="s">
        <v>43</v>
      </c>
    </row>
    <row r="63" spans="1:11" ht="17.25" customHeight="1">
      <c r="A63" s="4" t="s">
        <v>1</v>
      </c>
      <c r="B63" s="5">
        <f t="shared" si="19"/>
        <v>0</v>
      </c>
      <c r="C63" s="5"/>
      <c r="D63" s="5"/>
      <c r="E63" s="49"/>
      <c r="F63" s="49"/>
      <c r="G63" s="49"/>
      <c r="H63" s="49"/>
      <c r="I63" s="49"/>
      <c r="J63" s="49"/>
      <c r="K63" s="5"/>
    </row>
    <row r="64" spans="1:11" ht="18" customHeight="1">
      <c r="A64" s="4" t="s">
        <v>2</v>
      </c>
      <c r="B64" s="5">
        <f t="shared" si="19"/>
        <v>0</v>
      </c>
      <c r="C64" s="5"/>
      <c r="D64" s="5"/>
      <c r="E64" s="49"/>
      <c r="F64" s="49"/>
      <c r="G64" s="49"/>
      <c r="H64" s="49"/>
      <c r="I64" s="49"/>
      <c r="J64" s="49"/>
      <c r="K64" s="5"/>
    </row>
    <row r="65" spans="1:11" ht="18" customHeight="1">
      <c r="A65" s="4" t="s">
        <v>3</v>
      </c>
      <c r="B65" s="5">
        <f t="shared" si="19"/>
        <v>100</v>
      </c>
      <c r="C65" s="5">
        <v>100</v>
      </c>
      <c r="D65" s="5"/>
      <c r="E65" s="49"/>
      <c r="F65" s="49"/>
      <c r="G65" s="49"/>
      <c r="H65" s="49"/>
      <c r="I65" s="49"/>
      <c r="J65" s="49"/>
      <c r="K65" s="5"/>
    </row>
    <row r="66" spans="1:11" ht="9" customHeight="1">
      <c r="A66" s="4"/>
      <c r="B66" s="5"/>
      <c r="C66" s="5"/>
      <c r="D66" s="5"/>
      <c r="E66" s="49"/>
      <c r="F66" s="49"/>
      <c r="G66" s="49"/>
      <c r="H66" s="49"/>
      <c r="I66" s="49"/>
      <c r="J66" s="49"/>
      <c r="K66" s="5"/>
    </row>
    <row r="67" spans="1:11" ht="102.75" customHeight="1">
      <c r="A67" s="6" t="s">
        <v>19</v>
      </c>
      <c r="B67" s="5">
        <f t="shared" si="19"/>
        <v>1746.4</v>
      </c>
      <c r="C67" s="5">
        <f>C68+C69+C70</f>
        <v>150</v>
      </c>
      <c r="D67" s="5">
        <f aca="true" t="shared" si="22" ref="D67:J67">D68+D69+D70</f>
        <v>590</v>
      </c>
      <c r="E67" s="49">
        <f t="shared" si="22"/>
        <v>131.2</v>
      </c>
      <c r="F67" s="49">
        <f t="shared" si="22"/>
        <v>139</v>
      </c>
      <c r="G67" s="5">
        <f t="shared" si="22"/>
        <v>336.2</v>
      </c>
      <c r="H67" s="5">
        <f t="shared" si="22"/>
        <v>0</v>
      </c>
      <c r="I67" s="5">
        <f t="shared" si="22"/>
        <v>0</v>
      </c>
      <c r="J67" s="5">
        <f t="shared" si="22"/>
        <v>400</v>
      </c>
      <c r="K67" s="37">
        <v>7</v>
      </c>
    </row>
    <row r="68" spans="1:11" ht="13.5">
      <c r="A68" s="4" t="s">
        <v>1</v>
      </c>
      <c r="B68" s="5">
        <f t="shared" si="19"/>
        <v>100</v>
      </c>
      <c r="C68" s="5"/>
      <c r="D68" s="5">
        <v>100</v>
      </c>
      <c r="E68" s="49"/>
      <c r="F68" s="49"/>
      <c r="G68" s="49"/>
      <c r="H68" s="49"/>
      <c r="I68" s="49"/>
      <c r="J68" s="49"/>
      <c r="K68" s="5"/>
    </row>
    <row r="69" spans="1:11" ht="13.5">
      <c r="A69" s="4" t="s">
        <v>2</v>
      </c>
      <c r="B69" s="5">
        <f t="shared" si="19"/>
        <v>796.2</v>
      </c>
      <c r="C69" s="5"/>
      <c r="D69" s="5">
        <v>340</v>
      </c>
      <c r="E69" s="49"/>
      <c r="F69" s="49">
        <v>120</v>
      </c>
      <c r="G69" s="49">
        <v>336.2</v>
      </c>
      <c r="H69" s="49"/>
      <c r="I69" s="49"/>
      <c r="J69" s="49"/>
      <c r="K69" s="5"/>
    </row>
    <row r="70" spans="1:11" ht="13.5">
      <c r="A70" s="4" t="s">
        <v>3</v>
      </c>
      <c r="B70" s="5">
        <f t="shared" si="19"/>
        <v>850.2</v>
      </c>
      <c r="C70" s="5">
        <v>150</v>
      </c>
      <c r="D70" s="5">
        <v>150</v>
      </c>
      <c r="E70" s="49">
        <v>131.2</v>
      </c>
      <c r="F70" s="49">
        <v>19</v>
      </c>
      <c r="G70" s="49">
        <v>0</v>
      </c>
      <c r="H70" s="49"/>
      <c r="I70" s="49"/>
      <c r="J70" s="49">
        <v>400</v>
      </c>
      <c r="K70" s="5"/>
    </row>
    <row r="71" spans="1:11" ht="13.5">
      <c r="A71" s="15"/>
      <c r="B71" s="13"/>
      <c r="C71" s="13"/>
      <c r="D71" s="13"/>
      <c r="E71" s="52"/>
      <c r="F71" s="52"/>
      <c r="G71" s="52"/>
      <c r="H71" s="52"/>
      <c r="I71" s="52"/>
      <c r="J71" s="52"/>
      <c r="K71" s="13"/>
    </row>
    <row r="72" spans="1:11" ht="82.5">
      <c r="A72" s="6" t="s">
        <v>20</v>
      </c>
      <c r="B72" s="5">
        <f t="shared" si="19"/>
        <v>3464.6</v>
      </c>
      <c r="C72" s="5">
        <f>C73+C74+C75</f>
        <v>517.5</v>
      </c>
      <c r="D72" s="5">
        <f aca="true" t="shared" si="23" ref="D72:J72">D73+D74+D75</f>
        <v>618.5</v>
      </c>
      <c r="E72" s="49">
        <f t="shared" si="23"/>
        <v>821.7</v>
      </c>
      <c r="F72" s="49">
        <f t="shared" si="23"/>
        <v>642.4</v>
      </c>
      <c r="G72" s="5">
        <f t="shared" si="23"/>
        <v>864.5</v>
      </c>
      <c r="H72" s="5">
        <f t="shared" si="23"/>
        <v>0</v>
      </c>
      <c r="I72" s="5">
        <f t="shared" si="23"/>
        <v>0</v>
      </c>
      <c r="J72" s="5">
        <f t="shared" si="23"/>
        <v>0</v>
      </c>
      <c r="K72" s="37">
        <v>17</v>
      </c>
    </row>
    <row r="73" spans="1:11" ht="13.5">
      <c r="A73" s="4" t="s">
        <v>1</v>
      </c>
      <c r="B73" s="5">
        <f t="shared" si="19"/>
        <v>0</v>
      </c>
      <c r="C73" s="5"/>
      <c r="D73" s="5"/>
      <c r="E73" s="49"/>
      <c r="F73" s="49"/>
      <c r="G73" s="49"/>
      <c r="H73" s="49"/>
      <c r="I73" s="49"/>
      <c r="J73" s="49"/>
      <c r="K73" s="5"/>
    </row>
    <row r="74" spans="1:11" ht="13.5">
      <c r="A74" s="4" t="s">
        <v>2</v>
      </c>
      <c r="B74" s="5">
        <f t="shared" si="19"/>
        <v>3464.6</v>
      </c>
      <c r="C74" s="5">
        <v>517.5</v>
      </c>
      <c r="D74" s="5">
        <v>618.5</v>
      </c>
      <c r="E74" s="49">
        <v>821.7</v>
      </c>
      <c r="F74" s="49">
        <v>642.4</v>
      </c>
      <c r="G74" s="49">
        <v>864.5</v>
      </c>
      <c r="H74" s="49"/>
      <c r="I74" s="49"/>
      <c r="J74" s="49"/>
      <c r="K74" s="5"/>
    </row>
    <row r="75" spans="1:11" ht="13.5">
      <c r="A75" s="4" t="s">
        <v>3</v>
      </c>
      <c r="B75" s="5">
        <f t="shared" si="19"/>
        <v>0</v>
      </c>
      <c r="C75" s="5">
        <v>0</v>
      </c>
      <c r="D75" s="5"/>
      <c r="E75" s="49"/>
      <c r="F75" s="49"/>
      <c r="G75" s="49"/>
      <c r="H75" s="49"/>
      <c r="I75" s="49"/>
      <c r="J75" s="49"/>
      <c r="K75" s="5"/>
    </row>
    <row r="76" spans="1:11" ht="10.5" customHeight="1">
      <c r="A76" s="4"/>
      <c r="B76" s="5"/>
      <c r="C76" s="5"/>
      <c r="D76" s="5"/>
      <c r="E76" s="49"/>
      <c r="F76" s="49"/>
      <c r="G76" s="49"/>
      <c r="H76" s="49"/>
      <c r="I76" s="49"/>
      <c r="J76" s="49"/>
      <c r="K76" s="5"/>
    </row>
    <row r="77" spans="1:11" ht="41.25">
      <c r="A77" s="6" t="s">
        <v>21</v>
      </c>
      <c r="B77" s="5">
        <f t="shared" si="19"/>
        <v>33.6</v>
      </c>
      <c r="C77" s="5">
        <f>SUM(C78:C80)</f>
        <v>0</v>
      </c>
      <c r="D77" s="5">
        <f aca="true" t="shared" si="24" ref="D77:J77">SUM(D78:D80)</f>
        <v>0</v>
      </c>
      <c r="E77" s="49">
        <f t="shared" si="24"/>
        <v>33.6</v>
      </c>
      <c r="F77" s="49">
        <f t="shared" si="24"/>
        <v>0</v>
      </c>
      <c r="G77" s="5">
        <f t="shared" si="24"/>
        <v>0</v>
      </c>
      <c r="H77" s="5">
        <f t="shared" si="24"/>
        <v>0</v>
      </c>
      <c r="I77" s="5">
        <f t="shared" si="24"/>
        <v>0</v>
      </c>
      <c r="J77" s="5">
        <f t="shared" si="24"/>
        <v>0</v>
      </c>
      <c r="K77" s="5"/>
    </row>
    <row r="78" spans="1:11" ht="13.5">
      <c r="A78" s="4" t="s">
        <v>1</v>
      </c>
      <c r="B78" s="5">
        <f t="shared" si="19"/>
        <v>0</v>
      </c>
      <c r="C78" s="5"/>
      <c r="D78" s="5"/>
      <c r="E78" s="49"/>
      <c r="F78" s="49"/>
      <c r="G78" s="49"/>
      <c r="H78" s="49"/>
      <c r="I78" s="49"/>
      <c r="J78" s="49"/>
      <c r="K78" s="5"/>
    </row>
    <row r="79" spans="1:11" ht="13.5">
      <c r="A79" s="4" t="s">
        <v>2</v>
      </c>
      <c r="B79" s="5">
        <f t="shared" si="19"/>
        <v>0</v>
      </c>
      <c r="C79" s="5"/>
      <c r="D79" s="5"/>
      <c r="E79" s="49"/>
      <c r="F79" s="49"/>
      <c r="G79" s="49"/>
      <c r="H79" s="49"/>
      <c r="I79" s="49"/>
      <c r="J79" s="49"/>
      <c r="K79" s="5"/>
    </row>
    <row r="80" spans="1:11" ht="13.5">
      <c r="A80" s="4" t="s">
        <v>3</v>
      </c>
      <c r="B80" s="5">
        <f t="shared" si="19"/>
        <v>33.6</v>
      </c>
      <c r="C80" s="5"/>
      <c r="D80" s="5"/>
      <c r="E80" s="49">
        <v>33.6</v>
      </c>
      <c r="F80" s="49"/>
      <c r="G80" s="49"/>
      <c r="H80" s="49"/>
      <c r="I80" s="49"/>
      <c r="J80" s="49"/>
      <c r="K80" s="5"/>
    </row>
    <row r="81" spans="1:11" ht="29.25" customHeight="1">
      <c r="A81" s="58" t="s">
        <v>56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36" customHeight="1">
      <c r="A82" s="6" t="s">
        <v>5</v>
      </c>
      <c r="B82" s="21">
        <f t="shared" si="19"/>
        <v>70450.4</v>
      </c>
      <c r="C82" s="21">
        <f>C83+C84+C85+C86</f>
        <v>6925.7</v>
      </c>
      <c r="D82" s="21">
        <f aca="true" t="shared" si="25" ref="D82:I82">D83+D84+D85+D86</f>
        <v>8482.8</v>
      </c>
      <c r="E82" s="50">
        <f t="shared" si="25"/>
        <v>8176.699999999999</v>
      </c>
      <c r="F82" s="50">
        <f t="shared" si="25"/>
        <v>8657.8</v>
      </c>
      <c r="G82" s="21">
        <f t="shared" si="25"/>
        <v>10263.699999999999</v>
      </c>
      <c r="H82" s="21">
        <f t="shared" si="25"/>
        <v>8878</v>
      </c>
      <c r="I82" s="21">
        <f t="shared" si="25"/>
        <v>8946.6</v>
      </c>
      <c r="J82" s="21">
        <f>J83+J84+J85+J86</f>
        <v>10119.1</v>
      </c>
      <c r="K82" s="21"/>
    </row>
    <row r="83" spans="1:11" ht="13.5">
      <c r="A83" s="4" t="s">
        <v>1</v>
      </c>
      <c r="B83" s="21">
        <f t="shared" si="19"/>
        <v>0</v>
      </c>
      <c r="C83" s="5">
        <f>SUM(C88+C93+C98)</f>
        <v>0</v>
      </c>
      <c r="D83" s="5">
        <f aca="true" t="shared" si="26" ref="D83:I83">SUM(D88+D93+D98)</f>
        <v>0</v>
      </c>
      <c r="E83" s="49">
        <f t="shared" si="26"/>
        <v>0</v>
      </c>
      <c r="F83" s="49">
        <f t="shared" si="26"/>
        <v>0</v>
      </c>
      <c r="G83" s="5">
        <f t="shared" si="26"/>
        <v>0</v>
      </c>
      <c r="H83" s="5">
        <f t="shared" si="26"/>
        <v>0</v>
      </c>
      <c r="I83" s="5">
        <f t="shared" si="26"/>
        <v>0</v>
      </c>
      <c r="J83" s="5">
        <f>SUM(J88+J93+J98)</f>
        <v>0</v>
      </c>
      <c r="K83" s="5"/>
    </row>
    <row r="84" spans="1:11" ht="13.5">
      <c r="A84" s="4" t="s">
        <v>2</v>
      </c>
      <c r="B84" s="21">
        <f t="shared" si="19"/>
        <v>0</v>
      </c>
      <c r="C84" s="5">
        <f>C89+C94+C99</f>
        <v>0</v>
      </c>
      <c r="D84" s="5">
        <f aca="true" t="shared" si="27" ref="D84:I84">D89+D94+D99</f>
        <v>0</v>
      </c>
      <c r="E84" s="49">
        <f t="shared" si="27"/>
        <v>0</v>
      </c>
      <c r="F84" s="49">
        <f t="shared" si="27"/>
        <v>0</v>
      </c>
      <c r="G84" s="5">
        <f t="shared" si="27"/>
        <v>0</v>
      </c>
      <c r="H84" s="5">
        <f t="shared" si="27"/>
        <v>0</v>
      </c>
      <c r="I84" s="5">
        <f t="shared" si="27"/>
        <v>0</v>
      </c>
      <c r="J84" s="5">
        <f>J89+J94+J99</f>
        <v>0</v>
      </c>
      <c r="K84" s="5"/>
    </row>
    <row r="85" spans="1:11" ht="13.5">
      <c r="A85" s="4" t="s">
        <v>3</v>
      </c>
      <c r="B85" s="21">
        <f t="shared" si="19"/>
        <v>70450.4</v>
      </c>
      <c r="C85" s="5">
        <f>C90+C95+C100</f>
        <v>6925.7</v>
      </c>
      <c r="D85" s="5">
        <f>D90+D95+D100</f>
        <v>8482.8</v>
      </c>
      <c r="E85" s="49">
        <f>E90+E95+E100</f>
        <v>8176.699999999999</v>
      </c>
      <c r="F85" s="49">
        <f>F90+F95+F100+F105</f>
        <v>8657.8</v>
      </c>
      <c r="G85" s="5">
        <f>G90+G95+G100+G105</f>
        <v>10263.699999999999</v>
      </c>
      <c r="H85" s="5">
        <f>H90+H95+H100+H105</f>
        <v>8878</v>
      </c>
      <c r="I85" s="5">
        <f>I90+I95+I100+I105</f>
        <v>8946.6</v>
      </c>
      <c r="J85" s="5">
        <f>J90+J95+J100+J105</f>
        <v>10119.1</v>
      </c>
      <c r="K85" s="5"/>
    </row>
    <row r="86" spans="1:11" ht="7.5" customHeight="1">
      <c r="A86" s="4"/>
      <c r="B86" s="5"/>
      <c r="C86" s="5"/>
      <c r="D86" s="5"/>
      <c r="E86" s="49"/>
      <c r="F86" s="49"/>
      <c r="G86" s="49"/>
      <c r="H86" s="49"/>
      <c r="I86" s="49"/>
      <c r="J86" s="49"/>
      <c r="K86" s="5"/>
    </row>
    <row r="87" spans="1:11" ht="62.25" customHeight="1">
      <c r="A87" s="16" t="s">
        <v>22</v>
      </c>
      <c r="B87" s="5">
        <f t="shared" si="19"/>
        <v>65323.1</v>
      </c>
      <c r="C87" s="5">
        <f>C88+C89+C90</f>
        <v>6596.7</v>
      </c>
      <c r="D87" s="5">
        <f aca="true" t="shared" si="28" ref="D87:J87">D88+D89+D90</f>
        <v>7798.3</v>
      </c>
      <c r="E87" s="49">
        <f t="shared" si="28"/>
        <v>7809.4</v>
      </c>
      <c r="F87" s="49">
        <f t="shared" si="28"/>
        <v>8255.3</v>
      </c>
      <c r="G87" s="5">
        <f t="shared" si="28"/>
        <v>8297.4</v>
      </c>
      <c r="H87" s="5">
        <f t="shared" si="28"/>
        <v>8512.9</v>
      </c>
      <c r="I87" s="5">
        <f t="shared" si="28"/>
        <v>8567</v>
      </c>
      <c r="J87" s="5">
        <f t="shared" si="28"/>
        <v>9486.1</v>
      </c>
      <c r="K87" s="37">
        <v>21</v>
      </c>
    </row>
    <row r="88" spans="1:11" ht="13.5">
      <c r="A88" s="4" t="s">
        <v>1</v>
      </c>
      <c r="B88" s="5">
        <f t="shared" si="19"/>
        <v>0</v>
      </c>
      <c r="C88" s="5"/>
      <c r="D88" s="5"/>
      <c r="E88" s="49"/>
      <c r="F88" s="49"/>
      <c r="G88" s="49"/>
      <c r="H88" s="49"/>
      <c r="I88" s="49"/>
      <c r="J88" s="49"/>
      <c r="K88" s="5"/>
    </row>
    <row r="89" spans="1:11" ht="13.5">
      <c r="A89" s="4" t="s">
        <v>2</v>
      </c>
      <c r="B89" s="5">
        <f t="shared" si="19"/>
        <v>0</v>
      </c>
      <c r="C89" s="5"/>
      <c r="D89" s="5"/>
      <c r="E89" s="49"/>
      <c r="F89" s="49"/>
      <c r="G89" s="49"/>
      <c r="H89" s="49"/>
      <c r="I89" s="49"/>
      <c r="J89" s="49"/>
      <c r="K89" s="5"/>
    </row>
    <row r="90" spans="1:11" ht="13.5">
      <c r="A90" s="4" t="s">
        <v>3</v>
      </c>
      <c r="B90" s="5">
        <f t="shared" si="19"/>
        <v>65323.1</v>
      </c>
      <c r="C90" s="5">
        <v>6596.7</v>
      </c>
      <c r="D90" s="5">
        <v>7798.3</v>
      </c>
      <c r="E90" s="49">
        <v>7809.4</v>
      </c>
      <c r="F90" s="49">
        <v>8255.3</v>
      </c>
      <c r="G90" s="49">
        <v>8297.4</v>
      </c>
      <c r="H90" s="49">
        <v>8512.9</v>
      </c>
      <c r="I90" s="49">
        <v>8567</v>
      </c>
      <c r="J90" s="49">
        <v>9486.1</v>
      </c>
      <c r="K90" s="5"/>
    </row>
    <row r="91" spans="1:11" ht="8.25" customHeight="1">
      <c r="A91" s="4"/>
      <c r="B91" s="5"/>
      <c r="C91" s="5"/>
      <c r="D91" s="5"/>
      <c r="E91" s="49"/>
      <c r="F91" s="49"/>
      <c r="G91" s="49"/>
      <c r="H91" s="49"/>
      <c r="I91" s="49"/>
      <c r="J91" s="49"/>
      <c r="K91" s="5"/>
    </row>
    <row r="92" spans="1:11" ht="57" customHeight="1">
      <c r="A92" s="6" t="s">
        <v>23</v>
      </c>
      <c r="B92" s="5">
        <f t="shared" si="19"/>
        <v>517.2</v>
      </c>
      <c r="C92" s="5">
        <f>C93+C94+C95</f>
        <v>97.7</v>
      </c>
      <c r="D92" s="5">
        <f aca="true" t="shared" si="29" ref="D92:J92">D93+D94+D95</f>
        <v>60</v>
      </c>
      <c r="E92" s="49">
        <f t="shared" si="29"/>
        <v>70.4</v>
      </c>
      <c r="F92" s="49">
        <f t="shared" si="29"/>
        <v>39.7</v>
      </c>
      <c r="G92" s="5">
        <f t="shared" si="29"/>
        <v>49</v>
      </c>
      <c r="H92" s="5">
        <f t="shared" si="29"/>
        <v>53.1</v>
      </c>
      <c r="I92" s="5">
        <f t="shared" si="29"/>
        <v>55.1</v>
      </c>
      <c r="J92" s="5">
        <f t="shared" si="29"/>
        <v>92.2</v>
      </c>
      <c r="K92" s="37">
        <v>9</v>
      </c>
    </row>
    <row r="93" spans="1:11" ht="13.5">
      <c r="A93" s="4" t="s">
        <v>1</v>
      </c>
      <c r="B93" s="5">
        <f t="shared" si="19"/>
        <v>0</v>
      </c>
      <c r="C93" s="5"/>
      <c r="D93" s="5"/>
      <c r="E93" s="49"/>
      <c r="F93" s="49"/>
      <c r="G93" s="49"/>
      <c r="H93" s="49"/>
      <c r="I93" s="49"/>
      <c r="J93" s="49"/>
      <c r="K93" s="5"/>
    </row>
    <row r="94" spans="1:11" ht="13.5">
      <c r="A94" s="4" t="s">
        <v>2</v>
      </c>
      <c r="B94" s="5">
        <f t="shared" si="19"/>
        <v>0</v>
      </c>
      <c r="C94" s="5"/>
      <c r="D94" s="5"/>
      <c r="E94" s="49"/>
      <c r="F94" s="49"/>
      <c r="G94" s="49"/>
      <c r="H94" s="49"/>
      <c r="I94" s="49"/>
      <c r="J94" s="49"/>
      <c r="K94" s="5"/>
    </row>
    <row r="95" spans="1:11" ht="13.5">
      <c r="A95" s="4" t="s">
        <v>3</v>
      </c>
      <c r="B95" s="5">
        <f t="shared" si="19"/>
        <v>517.2</v>
      </c>
      <c r="C95" s="5">
        <v>97.7</v>
      </c>
      <c r="D95" s="5">
        <v>60</v>
      </c>
      <c r="E95" s="49">
        <v>70.4</v>
      </c>
      <c r="F95" s="49">
        <v>39.7</v>
      </c>
      <c r="G95" s="49">
        <v>49</v>
      </c>
      <c r="H95" s="49">
        <v>53.1</v>
      </c>
      <c r="I95" s="49">
        <v>55.1</v>
      </c>
      <c r="J95" s="49">
        <v>92.2</v>
      </c>
      <c r="K95" s="5"/>
    </row>
    <row r="96" spans="1:11" ht="21" customHeight="1">
      <c r="A96" s="31" t="s">
        <v>49</v>
      </c>
      <c r="B96" s="5"/>
      <c r="C96" s="5"/>
      <c r="D96" s="5"/>
      <c r="E96" s="49"/>
      <c r="F96" s="49"/>
      <c r="G96" s="49"/>
      <c r="H96" s="49"/>
      <c r="I96" s="49"/>
      <c r="J96" s="49"/>
      <c r="K96" s="5"/>
    </row>
    <row r="97" spans="1:11" ht="46.5" customHeight="1">
      <c r="A97" s="6" t="s">
        <v>24</v>
      </c>
      <c r="B97" s="5">
        <f t="shared" si="19"/>
        <v>4085.8</v>
      </c>
      <c r="C97" s="5">
        <f>C98+C99+C100</f>
        <v>231.3</v>
      </c>
      <c r="D97" s="5">
        <f aca="true" t="shared" si="30" ref="D97:J97">D98+D99+D100</f>
        <v>624.5</v>
      </c>
      <c r="E97" s="49">
        <f t="shared" si="30"/>
        <v>296.9</v>
      </c>
      <c r="F97" s="49">
        <f t="shared" si="30"/>
        <v>362.8</v>
      </c>
      <c r="G97" s="5">
        <f t="shared" si="30"/>
        <v>1393</v>
      </c>
      <c r="H97" s="5">
        <f t="shared" si="30"/>
        <v>312</v>
      </c>
      <c r="I97" s="5">
        <f t="shared" si="30"/>
        <v>324.5</v>
      </c>
      <c r="J97" s="5">
        <f t="shared" si="30"/>
        <v>540.8</v>
      </c>
      <c r="K97" s="37">
        <v>22</v>
      </c>
    </row>
    <row r="98" spans="1:11" ht="13.5">
      <c r="A98" s="4" t="s">
        <v>1</v>
      </c>
      <c r="B98" s="5">
        <f t="shared" si="19"/>
        <v>0</v>
      </c>
      <c r="C98" s="5"/>
      <c r="D98" s="5"/>
      <c r="E98" s="49"/>
      <c r="F98" s="49"/>
      <c r="G98" s="49"/>
      <c r="H98" s="49"/>
      <c r="I98" s="49"/>
      <c r="J98" s="49"/>
      <c r="K98" s="5"/>
    </row>
    <row r="99" spans="1:11" ht="13.5">
      <c r="A99" s="4" t="s">
        <v>2</v>
      </c>
      <c r="B99" s="5">
        <f t="shared" si="19"/>
        <v>0</v>
      </c>
      <c r="C99" s="5"/>
      <c r="D99" s="5"/>
      <c r="E99" s="49"/>
      <c r="F99" s="49"/>
      <c r="G99" s="49"/>
      <c r="H99" s="49"/>
      <c r="I99" s="49"/>
      <c r="J99" s="49"/>
      <c r="K99" s="5"/>
    </row>
    <row r="100" spans="1:11" ht="13.5">
      <c r="A100" s="4" t="s">
        <v>3</v>
      </c>
      <c r="B100" s="5">
        <f t="shared" si="19"/>
        <v>4085.8</v>
      </c>
      <c r="C100" s="5">
        <v>231.3</v>
      </c>
      <c r="D100" s="5">
        <v>624.5</v>
      </c>
      <c r="E100" s="49">
        <v>296.9</v>
      </c>
      <c r="F100" s="49">
        <v>362.8</v>
      </c>
      <c r="G100" s="49">
        <v>1393</v>
      </c>
      <c r="H100" s="49">
        <v>312</v>
      </c>
      <c r="I100" s="49">
        <v>324.5</v>
      </c>
      <c r="J100" s="49">
        <v>540.8</v>
      </c>
      <c r="K100" s="5"/>
    </row>
    <row r="101" spans="1:11" ht="9" customHeight="1">
      <c r="A101" s="4"/>
      <c r="B101" s="5"/>
      <c r="C101" s="5"/>
      <c r="D101" s="5"/>
      <c r="E101" s="49"/>
      <c r="F101" s="49"/>
      <c r="G101" s="49"/>
      <c r="H101" s="49"/>
      <c r="I101" s="49"/>
      <c r="J101" s="49"/>
      <c r="K101" s="5"/>
    </row>
    <row r="102" spans="1:11" ht="41.25">
      <c r="A102" s="6" t="s">
        <v>47</v>
      </c>
      <c r="B102" s="5">
        <f t="shared" si="19"/>
        <v>524.3</v>
      </c>
      <c r="C102" s="5">
        <f>C103+C104+C105</f>
        <v>0</v>
      </c>
      <c r="D102" s="5">
        <f aca="true" t="shared" si="31" ref="D102:J102">D103+D104+D105</f>
        <v>0</v>
      </c>
      <c r="E102" s="49">
        <f t="shared" si="31"/>
        <v>0</v>
      </c>
      <c r="F102" s="49">
        <f t="shared" si="31"/>
        <v>0</v>
      </c>
      <c r="G102" s="5">
        <f t="shared" si="31"/>
        <v>524.3</v>
      </c>
      <c r="H102" s="5">
        <f t="shared" si="31"/>
        <v>0</v>
      </c>
      <c r="I102" s="5">
        <f t="shared" si="31"/>
        <v>0</v>
      </c>
      <c r="J102" s="5">
        <f t="shared" si="31"/>
        <v>0</v>
      </c>
      <c r="K102" s="5"/>
    </row>
    <row r="103" spans="1:11" ht="13.5">
      <c r="A103" s="4" t="s">
        <v>1</v>
      </c>
      <c r="B103" s="5">
        <f t="shared" si="19"/>
        <v>0</v>
      </c>
      <c r="C103" s="5"/>
      <c r="D103" s="5"/>
      <c r="E103" s="49"/>
      <c r="F103" s="49"/>
      <c r="G103" s="49"/>
      <c r="H103" s="49"/>
      <c r="I103" s="49"/>
      <c r="J103" s="49"/>
      <c r="K103" s="5"/>
    </row>
    <row r="104" spans="1:11" ht="13.5">
      <c r="A104" s="4" t="s">
        <v>2</v>
      </c>
      <c r="B104" s="5">
        <f t="shared" si="19"/>
        <v>0</v>
      </c>
      <c r="C104" s="5"/>
      <c r="D104" s="5"/>
      <c r="E104" s="49"/>
      <c r="F104" s="49"/>
      <c r="G104" s="49"/>
      <c r="H104" s="49"/>
      <c r="I104" s="49"/>
      <c r="J104" s="49"/>
      <c r="K104" s="5"/>
    </row>
    <row r="105" spans="1:11" ht="13.5">
      <c r="A105" s="4" t="s">
        <v>3</v>
      </c>
      <c r="B105" s="5">
        <f t="shared" si="19"/>
        <v>524.3</v>
      </c>
      <c r="C105" s="5">
        <v>0</v>
      </c>
      <c r="D105" s="5">
        <v>0</v>
      </c>
      <c r="E105" s="49">
        <v>0</v>
      </c>
      <c r="F105" s="49">
        <v>0</v>
      </c>
      <c r="G105" s="49">
        <v>524.3</v>
      </c>
      <c r="H105" s="49">
        <v>0</v>
      </c>
      <c r="I105" s="49">
        <v>0</v>
      </c>
      <c r="J105" s="49"/>
      <c r="K105" s="5"/>
    </row>
    <row r="106" spans="1:11" ht="27">
      <c r="A106" s="54" t="s">
        <v>48</v>
      </c>
      <c r="B106" s="5"/>
      <c r="C106" s="5"/>
      <c r="D106" s="5"/>
      <c r="E106" s="49"/>
      <c r="F106" s="49"/>
      <c r="G106" s="49"/>
      <c r="H106" s="49"/>
      <c r="I106" s="49"/>
      <c r="J106" s="49"/>
      <c r="K106" s="5"/>
    </row>
    <row r="107" spans="1:11" ht="13.5">
      <c r="A107" s="58" t="s">
        <v>57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27">
      <c r="A108" s="6" t="s">
        <v>5</v>
      </c>
      <c r="B108" s="21">
        <f>SUM(C108:J108)</f>
        <v>59842.20000000001</v>
      </c>
      <c r="C108" s="21">
        <f>C109+C110+C111</f>
        <v>7108.3</v>
      </c>
      <c r="D108" s="21">
        <f aca="true" t="shared" si="32" ref="D108:I108">D109+D110+D111</f>
        <v>7107.700000000001</v>
      </c>
      <c r="E108" s="50">
        <f t="shared" si="32"/>
        <v>7195.9</v>
      </c>
      <c r="F108" s="50">
        <f t="shared" si="32"/>
        <v>7995.7</v>
      </c>
      <c r="G108" s="21">
        <f t="shared" si="32"/>
        <v>7298.3</v>
      </c>
      <c r="H108" s="21">
        <f t="shared" si="32"/>
        <v>7345.3</v>
      </c>
      <c r="I108" s="21">
        <f t="shared" si="32"/>
        <v>7393.700000000001</v>
      </c>
      <c r="J108" s="21">
        <f>J109+J110+J111</f>
        <v>8397.3</v>
      </c>
      <c r="K108" s="21"/>
    </row>
    <row r="109" spans="1:13" ht="13.5">
      <c r="A109" s="4" t="s">
        <v>1</v>
      </c>
      <c r="B109" s="21">
        <f>SUM(C109:J109)</f>
        <v>42.6</v>
      </c>
      <c r="C109" s="5">
        <f>SUM(C114+C119+C124+C129+C134+C139)</f>
        <v>0</v>
      </c>
      <c r="D109" s="5">
        <f aca="true" t="shared" si="33" ref="D109:I109">SUM(D114+D119+D124+D129+D134+D139)</f>
        <v>14.6</v>
      </c>
      <c r="E109" s="49">
        <v>28</v>
      </c>
      <c r="F109" s="49">
        <f t="shared" si="33"/>
        <v>0</v>
      </c>
      <c r="G109" s="5">
        <f t="shared" si="33"/>
        <v>0</v>
      </c>
      <c r="H109" s="5">
        <f t="shared" si="33"/>
        <v>0</v>
      </c>
      <c r="I109" s="5">
        <f t="shared" si="33"/>
        <v>0</v>
      </c>
      <c r="J109" s="5">
        <f>SUM(J114+J119+J124+J129+J134+J139)</f>
        <v>0</v>
      </c>
      <c r="K109" s="5"/>
      <c r="M109" s="1" t="s">
        <v>16</v>
      </c>
    </row>
    <row r="110" spans="1:11" ht="13.5">
      <c r="A110" s="4" t="s">
        <v>2</v>
      </c>
      <c r="B110" s="21">
        <f>SUM(C110:J110)</f>
        <v>126</v>
      </c>
      <c r="C110" s="5">
        <f>C115+C120+C125+C130+C135+C140</f>
        <v>126</v>
      </c>
      <c r="D110" s="5">
        <f aca="true" t="shared" si="34" ref="D110:I110">D115+D120+D125+D130+D135+D140</f>
        <v>0</v>
      </c>
      <c r="E110" s="49">
        <f t="shared" si="34"/>
        <v>0</v>
      </c>
      <c r="F110" s="49">
        <f t="shared" si="34"/>
        <v>0</v>
      </c>
      <c r="G110" s="5">
        <f t="shared" si="34"/>
        <v>0</v>
      </c>
      <c r="H110" s="5">
        <f t="shared" si="34"/>
        <v>0</v>
      </c>
      <c r="I110" s="5">
        <f t="shared" si="34"/>
        <v>0</v>
      </c>
      <c r="J110" s="5">
        <f>J115+J120+J125+J130+J135+J140</f>
        <v>0</v>
      </c>
      <c r="K110" s="5"/>
    </row>
    <row r="111" spans="1:11" ht="13.5">
      <c r="A111" s="4" t="s">
        <v>3</v>
      </c>
      <c r="B111" s="21">
        <f>SUM(C111:J111)</f>
        <v>59673.600000000006</v>
      </c>
      <c r="C111" s="5">
        <f>C116+C121+C126+C131+C136+C141</f>
        <v>6982.3</v>
      </c>
      <c r="D111" s="5">
        <f aca="true" t="shared" si="35" ref="D111:I111">D116+D121+D126+D131+D136+D141</f>
        <v>7093.1</v>
      </c>
      <c r="E111" s="49">
        <f t="shared" si="35"/>
        <v>7167.9</v>
      </c>
      <c r="F111" s="49">
        <f t="shared" si="35"/>
        <v>7995.7</v>
      </c>
      <c r="G111" s="5">
        <f t="shared" si="35"/>
        <v>7298.3</v>
      </c>
      <c r="H111" s="5">
        <f t="shared" si="35"/>
        <v>7345.3</v>
      </c>
      <c r="I111" s="5">
        <f t="shared" si="35"/>
        <v>7393.700000000001</v>
      </c>
      <c r="J111" s="5">
        <f>J116+J121+J126+J131+J136+J141</f>
        <v>8397.3</v>
      </c>
      <c r="K111" s="5"/>
    </row>
    <row r="112" spans="1:11" ht="9" customHeight="1">
      <c r="A112" s="4"/>
      <c r="B112" s="5"/>
      <c r="C112" s="5"/>
      <c r="D112" s="5"/>
      <c r="E112" s="49"/>
      <c r="F112" s="49"/>
      <c r="G112" s="49"/>
      <c r="H112" s="49"/>
      <c r="I112" s="49"/>
      <c r="J112" s="49"/>
      <c r="K112" s="5"/>
    </row>
    <row r="113" spans="1:11" ht="48" customHeight="1">
      <c r="A113" s="6" t="s">
        <v>25</v>
      </c>
      <c r="B113" s="5">
        <f aca="true" t="shared" si="36" ref="B113:B156">SUM(C113:J113)</f>
        <v>57859.3</v>
      </c>
      <c r="C113" s="5">
        <f>C114+C115+C116</f>
        <v>6568.3</v>
      </c>
      <c r="D113" s="5">
        <f aca="true" t="shared" si="37" ref="D113:J113">D114+D115+D116</f>
        <v>6937.700000000001</v>
      </c>
      <c r="E113" s="49">
        <f t="shared" si="37"/>
        <v>6870.5</v>
      </c>
      <c r="F113" s="49">
        <f t="shared" si="37"/>
        <v>7716.7</v>
      </c>
      <c r="G113" s="49">
        <f t="shared" si="37"/>
        <v>7109.1</v>
      </c>
      <c r="H113" s="49">
        <f t="shared" si="37"/>
        <v>7236.1</v>
      </c>
      <c r="I113" s="49">
        <f t="shared" si="37"/>
        <v>7280.1</v>
      </c>
      <c r="J113" s="49">
        <f t="shared" si="37"/>
        <v>8140.8</v>
      </c>
      <c r="K113" s="5" t="s">
        <v>40</v>
      </c>
    </row>
    <row r="114" spans="1:11" ht="18.75" customHeight="1">
      <c r="A114" s="4" t="s">
        <v>1</v>
      </c>
      <c r="B114" s="5">
        <f t="shared" si="36"/>
        <v>42.6</v>
      </c>
      <c r="C114" s="5"/>
      <c r="D114" s="5">
        <v>14.6</v>
      </c>
      <c r="E114" s="49">
        <v>28</v>
      </c>
      <c r="F114" s="49"/>
      <c r="G114" s="49"/>
      <c r="H114" s="49"/>
      <c r="I114" s="49"/>
      <c r="J114" s="49"/>
      <c r="K114" s="5"/>
    </row>
    <row r="115" spans="1:11" ht="16.5" customHeight="1">
      <c r="A115" s="4" t="s">
        <v>2</v>
      </c>
      <c r="B115" s="5">
        <f t="shared" si="36"/>
        <v>0</v>
      </c>
      <c r="C115" s="5"/>
      <c r="D115" s="5"/>
      <c r="E115" s="49"/>
      <c r="F115" s="49"/>
      <c r="G115" s="49"/>
      <c r="H115" s="49"/>
      <c r="I115" s="49"/>
      <c r="J115" s="49"/>
      <c r="K115" s="5"/>
    </row>
    <row r="116" spans="1:11" ht="16.5" customHeight="1">
      <c r="A116" s="4" t="s">
        <v>3</v>
      </c>
      <c r="B116" s="5">
        <f t="shared" si="36"/>
        <v>57816.700000000004</v>
      </c>
      <c r="C116" s="5">
        <v>6568.3</v>
      </c>
      <c r="D116" s="5">
        <v>6923.1</v>
      </c>
      <c r="E116" s="49">
        <v>6842.5</v>
      </c>
      <c r="F116" s="49">
        <v>7716.7</v>
      </c>
      <c r="G116" s="49">
        <v>7109.1</v>
      </c>
      <c r="H116" s="49">
        <v>7236.1</v>
      </c>
      <c r="I116" s="49">
        <v>7280.1</v>
      </c>
      <c r="J116" s="49">
        <v>8140.8</v>
      </c>
      <c r="K116" s="5"/>
    </row>
    <row r="117" spans="1:11" ht="8.25" customHeight="1">
      <c r="A117" s="4"/>
      <c r="B117" s="5"/>
      <c r="C117" s="5"/>
      <c r="D117" s="5"/>
      <c r="E117" s="49"/>
      <c r="F117" s="49"/>
      <c r="G117" s="49"/>
      <c r="H117" s="49"/>
      <c r="I117" s="49"/>
      <c r="J117" s="49"/>
      <c r="K117" s="5"/>
    </row>
    <row r="118" spans="1:11" ht="50.25" customHeight="1">
      <c r="A118" s="14" t="s">
        <v>26</v>
      </c>
      <c r="B118" s="5">
        <f t="shared" si="36"/>
        <v>1239.1</v>
      </c>
      <c r="C118" s="5">
        <f>C119+C120+C121</f>
        <v>304</v>
      </c>
      <c r="D118" s="5">
        <f aca="true" t="shared" si="38" ref="D118:J118">D119+D120+D121</f>
        <v>80</v>
      </c>
      <c r="E118" s="49">
        <f t="shared" si="38"/>
        <v>139.4</v>
      </c>
      <c r="F118" s="49">
        <f t="shared" si="38"/>
        <v>180</v>
      </c>
      <c r="G118" s="5">
        <f t="shared" si="38"/>
        <v>189.2</v>
      </c>
      <c r="H118" s="5">
        <f t="shared" si="38"/>
        <v>109.2</v>
      </c>
      <c r="I118" s="5">
        <f t="shared" si="38"/>
        <v>113.6</v>
      </c>
      <c r="J118" s="5">
        <f t="shared" si="38"/>
        <v>123.7</v>
      </c>
      <c r="K118" s="5" t="s">
        <v>41</v>
      </c>
    </row>
    <row r="119" spans="1:11" ht="14.25" customHeight="1">
      <c r="A119" s="4" t="s">
        <v>1</v>
      </c>
      <c r="B119" s="5">
        <f t="shared" si="36"/>
        <v>0</v>
      </c>
      <c r="C119" s="5"/>
      <c r="D119" s="5"/>
      <c r="E119" s="49"/>
      <c r="F119" s="49"/>
      <c r="G119" s="49"/>
      <c r="H119" s="49"/>
      <c r="I119" s="49"/>
      <c r="J119" s="49"/>
      <c r="K119" s="5"/>
    </row>
    <row r="120" spans="1:11" ht="14.25" customHeight="1">
      <c r="A120" s="4" t="s">
        <v>2</v>
      </c>
      <c r="B120" s="5">
        <f t="shared" si="36"/>
        <v>0</v>
      </c>
      <c r="C120" s="5"/>
      <c r="D120" s="5"/>
      <c r="E120" s="49"/>
      <c r="F120" s="49"/>
      <c r="G120" s="49"/>
      <c r="H120" s="49"/>
      <c r="I120" s="49"/>
      <c r="J120" s="49"/>
      <c r="K120" s="5"/>
    </row>
    <row r="121" spans="1:11" ht="14.25" customHeight="1">
      <c r="A121" s="4" t="s">
        <v>3</v>
      </c>
      <c r="B121" s="5">
        <f t="shared" si="36"/>
        <v>1239.1</v>
      </c>
      <c r="C121" s="5">
        <v>304</v>
      </c>
      <c r="D121" s="5">
        <v>80</v>
      </c>
      <c r="E121" s="49">
        <v>139.4</v>
      </c>
      <c r="F121" s="49">
        <v>180</v>
      </c>
      <c r="G121" s="49">
        <v>189.2</v>
      </c>
      <c r="H121" s="49">
        <v>109.2</v>
      </c>
      <c r="I121" s="49">
        <v>113.6</v>
      </c>
      <c r="J121" s="49">
        <v>123.7</v>
      </c>
      <c r="K121" s="5"/>
    </row>
    <row r="122" spans="1:11" ht="37.5" customHeight="1">
      <c r="A122" s="31" t="s">
        <v>15</v>
      </c>
      <c r="B122" s="5"/>
      <c r="C122" s="5"/>
      <c r="D122" s="5"/>
      <c r="E122" s="49"/>
      <c r="F122" s="49"/>
      <c r="G122" s="49"/>
      <c r="H122" s="49"/>
      <c r="I122" s="49"/>
      <c r="J122" s="49"/>
      <c r="K122" s="5"/>
    </row>
    <row r="123" spans="1:11" ht="63.75" customHeight="1">
      <c r="A123" s="14" t="s">
        <v>27</v>
      </c>
      <c r="B123" s="5">
        <f t="shared" si="36"/>
        <v>186</v>
      </c>
      <c r="C123" s="5">
        <f>C124+C125+C126</f>
        <v>186</v>
      </c>
      <c r="D123" s="5">
        <f aca="true" t="shared" si="39" ref="D123:J123">D124+D125+D126</f>
        <v>0</v>
      </c>
      <c r="E123" s="49">
        <f t="shared" si="39"/>
        <v>0</v>
      </c>
      <c r="F123" s="49">
        <f t="shared" si="39"/>
        <v>0</v>
      </c>
      <c r="G123" s="5">
        <f t="shared" si="39"/>
        <v>0</v>
      </c>
      <c r="H123" s="5">
        <f t="shared" si="39"/>
        <v>0</v>
      </c>
      <c r="I123" s="5">
        <f t="shared" si="39"/>
        <v>0</v>
      </c>
      <c r="J123" s="5">
        <f t="shared" si="39"/>
        <v>0</v>
      </c>
      <c r="K123" s="37">
        <v>31</v>
      </c>
    </row>
    <row r="124" spans="1:11" ht="14.25" customHeight="1">
      <c r="A124" s="4" t="s">
        <v>1</v>
      </c>
      <c r="B124" s="5">
        <f t="shared" si="36"/>
        <v>0</v>
      </c>
      <c r="C124" s="5"/>
      <c r="D124" s="5"/>
      <c r="E124" s="49"/>
      <c r="F124" s="49"/>
      <c r="G124" s="49"/>
      <c r="H124" s="49"/>
      <c r="I124" s="49"/>
      <c r="J124" s="49"/>
      <c r="K124" s="5"/>
    </row>
    <row r="125" spans="1:11" ht="14.25" customHeight="1">
      <c r="A125" s="4" t="s">
        <v>2</v>
      </c>
      <c r="B125" s="5">
        <f t="shared" si="36"/>
        <v>126</v>
      </c>
      <c r="C125" s="5">
        <v>126</v>
      </c>
      <c r="D125" s="5"/>
      <c r="E125" s="49"/>
      <c r="F125" s="49"/>
      <c r="G125" s="49"/>
      <c r="H125" s="49"/>
      <c r="I125" s="49"/>
      <c r="J125" s="49"/>
      <c r="K125" s="5"/>
    </row>
    <row r="126" spans="1:11" ht="14.25" customHeight="1">
      <c r="A126" s="4" t="s">
        <v>3</v>
      </c>
      <c r="B126" s="5">
        <f t="shared" si="36"/>
        <v>60</v>
      </c>
      <c r="C126" s="5">
        <v>60</v>
      </c>
      <c r="D126" s="5"/>
      <c r="E126" s="49"/>
      <c r="F126" s="49"/>
      <c r="G126" s="49"/>
      <c r="H126" s="49"/>
      <c r="I126" s="49"/>
      <c r="J126" s="49"/>
      <c r="K126" s="5"/>
    </row>
    <row r="127" spans="1:11" ht="9.75" customHeight="1">
      <c r="A127" s="4"/>
      <c r="B127" s="5"/>
      <c r="C127" s="5"/>
      <c r="D127" s="5"/>
      <c r="E127" s="49"/>
      <c r="F127" s="49"/>
      <c r="G127" s="49"/>
      <c r="H127" s="49"/>
      <c r="I127" s="49"/>
      <c r="J127" s="49"/>
      <c r="K127" s="5"/>
    </row>
    <row r="128" spans="1:11" ht="60" customHeight="1">
      <c r="A128" s="6" t="s">
        <v>28</v>
      </c>
      <c r="B128" s="5">
        <f t="shared" si="36"/>
        <v>50</v>
      </c>
      <c r="C128" s="5">
        <f>C129+C130+C131</f>
        <v>50</v>
      </c>
      <c r="D128" s="5">
        <f aca="true" t="shared" si="40" ref="D128:J128">D129+D130+D131</f>
        <v>0</v>
      </c>
      <c r="E128" s="49">
        <f t="shared" si="40"/>
        <v>0</v>
      </c>
      <c r="F128" s="49">
        <f t="shared" si="40"/>
        <v>0</v>
      </c>
      <c r="G128" s="5">
        <f t="shared" si="40"/>
        <v>0</v>
      </c>
      <c r="H128" s="5">
        <f t="shared" si="40"/>
        <v>0</v>
      </c>
      <c r="I128" s="5">
        <f t="shared" si="40"/>
        <v>0</v>
      </c>
      <c r="J128" s="5">
        <f t="shared" si="40"/>
        <v>0</v>
      </c>
      <c r="K128" s="38">
        <v>27.28</v>
      </c>
    </row>
    <row r="129" spans="1:11" ht="14.25" customHeight="1">
      <c r="A129" s="4" t="s">
        <v>1</v>
      </c>
      <c r="B129" s="5">
        <f t="shared" si="36"/>
        <v>0</v>
      </c>
      <c r="C129" s="5"/>
      <c r="D129" s="5"/>
      <c r="E129" s="49"/>
      <c r="F129" s="49"/>
      <c r="G129" s="49"/>
      <c r="H129" s="49"/>
      <c r="I129" s="49"/>
      <c r="J129" s="49"/>
      <c r="K129" s="5"/>
    </row>
    <row r="130" spans="1:11" ht="14.25" customHeight="1">
      <c r="A130" s="4" t="s">
        <v>2</v>
      </c>
      <c r="B130" s="5">
        <f t="shared" si="36"/>
        <v>0</v>
      </c>
      <c r="C130" s="5"/>
      <c r="D130" s="5"/>
      <c r="E130" s="49"/>
      <c r="F130" s="49"/>
      <c r="G130" s="49"/>
      <c r="H130" s="49"/>
      <c r="I130" s="49"/>
      <c r="J130" s="49"/>
      <c r="K130" s="5"/>
    </row>
    <row r="131" spans="1:11" ht="14.25" customHeight="1">
      <c r="A131" s="4" t="s">
        <v>3</v>
      </c>
      <c r="B131" s="5">
        <f t="shared" si="36"/>
        <v>50</v>
      </c>
      <c r="C131" s="5">
        <v>50</v>
      </c>
      <c r="D131" s="5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/>
      <c r="K131" s="5"/>
    </row>
    <row r="132" spans="1:11" ht="8.25" customHeight="1">
      <c r="A132" s="4"/>
      <c r="B132" s="5"/>
      <c r="C132" s="5"/>
      <c r="D132" s="5"/>
      <c r="E132" s="49"/>
      <c r="F132" s="49"/>
      <c r="G132" s="49"/>
      <c r="H132" s="49"/>
      <c r="I132" s="49"/>
      <c r="J132" s="49"/>
      <c r="K132" s="5"/>
    </row>
    <row r="133" spans="1:11" ht="84" customHeight="1">
      <c r="A133" s="6" t="s">
        <v>29</v>
      </c>
      <c r="B133" s="5">
        <f t="shared" si="36"/>
        <v>408.8</v>
      </c>
      <c r="C133" s="5">
        <f>C134+C135+C136</f>
        <v>0</v>
      </c>
      <c r="D133" s="5">
        <f aca="true" t="shared" si="41" ref="D133:J133">D134+D135+D136</f>
        <v>90</v>
      </c>
      <c r="E133" s="49">
        <f t="shared" si="41"/>
        <v>186</v>
      </c>
      <c r="F133" s="49">
        <f t="shared" si="41"/>
        <v>0</v>
      </c>
      <c r="G133" s="5">
        <f t="shared" si="41"/>
        <v>0</v>
      </c>
      <c r="H133" s="5">
        <f t="shared" si="41"/>
        <v>0</v>
      </c>
      <c r="I133" s="5">
        <f t="shared" si="41"/>
        <v>0</v>
      </c>
      <c r="J133" s="5">
        <f t="shared" si="41"/>
        <v>132.8</v>
      </c>
      <c r="K133" s="37">
        <v>31</v>
      </c>
    </row>
    <row r="134" spans="1:11" ht="14.25" customHeight="1">
      <c r="A134" s="4" t="s">
        <v>1</v>
      </c>
      <c r="B134" s="5">
        <f t="shared" si="36"/>
        <v>0</v>
      </c>
      <c r="C134" s="5"/>
      <c r="D134" s="5"/>
      <c r="E134" s="49"/>
      <c r="F134" s="49"/>
      <c r="G134" s="49"/>
      <c r="H134" s="49"/>
      <c r="I134" s="49"/>
      <c r="J134" s="49"/>
      <c r="K134" s="5"/>
    </row>
    <row r="135" spans="1:11" ht="14.25" customHeight="1">
      <c r="A135" s="4" t="s">
        <v>2</v>
      </c>
      <c r="B135" s="5">
        <f t="shared" si="36"/>
        <v>0</v>
      </c>
      <c r="C135" s="5"/>
      <c r="D135" s="5"/>
      <c r="E135" s="49"/>
      <c r="F135" s="49"/>
      <c r="G135" s="49"/>
      <c r="H135" s="49"/>
      <c r="I135" s="49"/>
      <c r="J135" s="49"/>
      <c r="K135" s="5"/>
    </row>
    <row r="136" spans="1:11" ht="14.25" customHeight="1">
      <c r="A136" s="4" t="s">
        <v>3</v>
      </c>
      <c r="B136" s="5">
        <f t="shared" si="36"/>
        <v>408.8</v>
      </c>
      <c r="C136" s="5">
        <v>0</v>
      </c>
      <c r="D136" s="5">
        <v>90</v>
      </c>
      <c r="E136" s="49">
        <v>186</v>
      </c>
      <c r="F136" s="49">
        <v>0</v>
      </c>
      <c r="G136" s="49">
        <v>0</v>
      </c>
      <c r="H136" s="49"/>
      <c r="I136" s="49"/>
      <c r="J136" s="49">
        <v>132.8</v>
      </c>
      <c r="K136" s="5"/>
    </row>
    <row r="137" spans="1:11" ht="45.75" customHeight="1">
      <c r="A137" s="34" t="s">
        <v>53</v>
      </c>
      <c r="B137" s="5"/>
      <c r="C137" s="5"/>
      <c r="D137" s="5"/>
      <c r="E137" s="49"/>
      <c r="F137" s="49"/>
      <c r="G137" s="49"/>
      <c r="H137" s="49"/>
      <c r="I137" s="49"/>
      <c r="J137" s="49"/>
      <c r="K137" s="5"/>
    </row>
    <row r="138" spans="1:11" ht="84" customHeight="1">
      <c r="A138" s="6" t="s">
        <v>45</v>
      </c>
      <c r="B138" s="5">
        <f t="shared" si="36"/>
        <v>99</v>
      </c>
      <c r="C138" s="5">
        <f>C139+C140+C141</f>
        <v>0</v>
      </c>
      <c r="D138" s="5">
        <f aca="true" t="shared" si="42" ref="D138:J138">D139+D140+D141</f>
        <v>0</v>
      </c>
      <c r="E138" s="49">
        <f t="shared" si="42"/>
        <v>0</v>
      </c>
      <c r="F138" s="49">
        <f t="shared" si="42"/>
        <v>99</v>
      </c>
      <c r="G138" s="5">
        <f t="shared" si="42"/>
        <v>0</v>
      </c>
      <c r="H138" s="5">
        <f t="shared" si="42"/>
        <v>0</v>
      </c>
      <c r="I138" s="5">
        <f t="shared" si="42"/>
        <v>0</v>
      </c>
      <c r="J138" s="5">
        <f t="shared" si="42"/>
        <v>0</v>
      </c>
      <c r="K138" s="37">
        <v>31</v>
      </c>
    </row>
    <row r="139" spans="1:11" ht="14.25" customHeight="1">
      <c r="A139" s="4" t="s">
        <v>1</v>
      </c>
      <c r="B139" s="5">
        <f t="shared" si="36"/>
        <v>0</v>
      </c>
      <c r="C139" s="5"/>
      <c r="D139" s="5"/>
      <c r="E139" s="49"/>
      <c r="F139" s="49"/>
      <c r="G139" s="49"/>
      <c r="H139" s="49"/>
      <c r="I139" s="49"/>
      <c r="J139" s="49"/>
      <c r="K139" s="5"/>
    </row>
    <row r="140" spans="1:11" ht="14.25" customHeight="1">
      <c r="A140" s="4" t="s">
        <v>2</v>
      </c>
      <c r="B140" s="5">
        <f t="shared" si="36"/>
        <v>0</v>
      </c>
      <c r="C140" s="5"/>
      <c r="D140" s="5"/>
      <c r="E140" s="49"/>
      <c r="F140" s="49"/>
      <c r="G140" s="49"/>
      <c r="H140" s="49"/>
      <c r="I140" s="49"/>
      <c r="J140" s="49"/>
      <c r="K140" s="5"/>
    </row>
    <row r="141" spans="1:11" ht="14.25" customHeight="1">
      <c r="A141" s="4" t="s">
        <v>3</v>
      </c>
      <c r="B141" s="5">
        <f t="shared" si="36"/>
        <v>99</v>
      </c>
      <c r="C141" s="5">
        <v>0</v>
      </c>
      <c r="D141" s="5"/>
      <c r="E141" s="49"/>
      <c r="F141" s="49">
        <v>99</v>
      </c>
      <c r="G141" s="49">
        <v>0</v>
      </c>
      <c r="H141" s="49">
        <v>0</v>
      </c>
      <c r="I141" s="49">
        <v>0</v>
      </c>
      <c r="J141" s="49"/>
      <c r="K141" s="5"/>
    </row>
    <row r="142" spans="1:11" ht="13.5">
      <c r="A142" s="58" t="s">
        <v>46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27">
      <c r="A143" s="6" t="s">
        <v>5</v>
      </c>
      <c r="B143" s="21">
        <f t="shared" si="36"/>
        <v>2339.8999999999996</v>
      </c>
      <c r="C143" s="21">
        <f>C144+C145+C146</f>
        <v>441.1</v>
      </c>
      <c r="D143" s="21">
        <f aca="true" t="shared" si="43" ref="D143:I143">D144+D145+D146</f>
        <v>520.2</v>
      </c>
      <c r="E143" s="50">
        <f t="shared" si="43"/>
        <v>254.7</v>
      </c>
      <c r="F143" s="50">
        <f t="shared" si="43"/>
        <v>100</v>
      </c>
      <c r="G143" s="21">
        <f t="shared" si="43"/>
        <v>163.10000000000002</v>
      </c>
      <c r="H143" s="21">
        <f t="shared" si="43"/>
        <v>0</v>
      </c>
      <c r="I143" s="21">
        <f t="shared" si="43"/>
        <v>0</v>
      </c>
      <c r="J143" s="21">
        <f>J144+J145+J146</f>
        <v>860.8</v>
      </c>
      <c r="K143" s="21"/>
    </row>
    <row r="144" spans="1:11" ht="13.5">
      <c r="A144" s="4" t="s">
        <v>1</v>
      </c>
      <c r="B144" s="21">
        <f t="shared" si="36"/>
        <v>0</v>
      </c>
      <c r="C144" s="5">
        <f>SUM(C149)</f>
        <v>0</v>
      </c>
      <c r="D144" s="5"/>
      <c r="E144" s="49"/>
      <c r="F144" s="49"/>
      <c r="G144" s="49"/>
      <c r="H144" s="49"/>
      <c r="I144" s="49"/>
      <c r="J144" s="49"/>
      <c r="K144" s="5"/>
    </row>
    <row r="145" spans="1:11" ht="13.5">
      <c r="A145" s="4" t="s">
        <v>2</v>
      </c>
      <c r="B145" s="21">
        <f t="shared" si="36"/>
        <v>0</v>
      </c>
      <c r="C145" s="5">
        <f>SUM(C150+C155)</f>
        <v>0</v>
      </c>
      <c r="D145" s="5"/>
      <c r="E145" s="49"/>
      <c r="F145" s="49"/>
      <c r="G145" s="49"/>
      <c r="H145" s="49"/>
      <c r="I145" s="49">
        <f>I155+I226+I232+I238</f>
        <v>0</v>
      </c>
      <c r="J145" s="49">
        <f>J155+J226+J232+J238</f>
        <v>0</v>
      </c>
      <c r="K145" s="5"/>
    </row>
    <row r="146" spans="1:11" ht="13.5">
      <c r="A146" s="4" t="s">
        <v>3</v>
      </c>
      <c r="B146" s="21">
        <f t="shared" si="36"/>
        <v>2339.8999999999996</v>
      </c>
      <c r="C146" s="5">
        <f>C156+C151</f>
        <v>441.1</v>
      </c>
      <c r="D146" s="5">
        <f>D156+D151</f>
        <v>520.2</v>
      </c>
      <c r="E146" s="49">
        <f>E156+E151</f>
        <v>254.7</v>
      </c>
      <c r="F146" s="49">
        <f>SUM(F151+F156)</f>
        <v>100</v>
      </c>
      <c r="G146" s="49">
        <f>SUM(G151+G156)</f>
        <v>163.10000000000002</v>
      </c>
      <c r="H146" s="49">
        <f>SUM(H151+H156)</f>
        <v>0</v>
      </c>
      <c r="I146" s="49">
        <f>SUM(I151+I156)</f>
        <v>0</v>
      </c>
      <c r="J146" s="49">
        <f>SUM(J151+J156)</f>
        <v>860.8</v>
      </c>
      <c r="K146" s="5"/>
    </row>
    <row r="147" spans="1:11" ht="9.75" customHeight="1">
      <c r="A147" s="4"/>
      <c r="B147" s="5"/>
      <c r="C147" s="5"/>
      <c r="D147" s="5"/>
      <c r="E147" s="49"/>
      <c r="F147" s="49"/>
      <c r="G147" s="49"/>
      <c r="H147" s="49"/>
      <c r="I147" s="49"/>
      <c r="J147" s="49"/>
      <c r="K147" s="5"/>
    </row>
    <row r="148" spans="1:11" ht="31.5" customHeight="1">
      <c r="A148" s="17" t="s">
        <v>30</v>
      </c>
      <c r="B148" s="5">
        <f t="shared" si="36"/>
        <v>1516.8000000000002</v>
      </c>
      <c r="C148" s="5">
        <f>C149+C150+C151</f>
        <v>243.3</v>
      </c>
      <c r="D148" s="5">
        <f aca="true" t="shared" si="44" ref="D148:J148">D149+D150+D151</f>
        <v>388.8</v>
      </c>
      <c r="E148" s="49">
        <f t="shared" si="44"/>
        <v>220.5</v>
      </c>
      <c r="F148" s="49">
        <f t="shared" si="44"/>
        <v>0</v>
      </c>
      <c r="G148" s="5">
        <f t="shared" si="44"/>
        <v>161.3</v>
      </c>
      <c r="H148" s="5">
        <f t="shared" si="44"/>
        <v>0</v>
      </c>
      <c r="I148" s="5">
        <f t="shared" si="44"/>
        <v>0</v>
      </c>
      <c r="J148" s="5">
        <f t="shared" si="44"/>
        <v>502.9</v>
      </c>
      <c r="K148" s="37">
        <v>14</v>
      </c>
    </row>
    <row r="149" spans="1:11" ht="18" customHeight="1">
      <c r="A149" s="4" t="s">
        <v>1</v>
      </c>
      <c r="B149" s="5">
        <f t="shared" si="36"/>
        <v>0</v>
      </c>
      <c r="C149" s="5"/>
      <c r="D149" s="5"/>
      <c r="E149" s="49"/>
      <c r="F149" s="49"/>
      <c r="G149" s="49"/>
      <c r="H149" s="49"/>
      <c r="I149" s="49"/>
      <c r="J149" s="49"/>
      <c r="K149" s="5"/>
    </row>
    <row r="150" spans="1:11" ht="16.5" customHeight="1">
      <c r="A150" s="4" t="s">
        <v>2</v>
      </c>
      <c r="B150" s="5">
        <f t="shared" si="36"/>
        <v>0</v>
      </c>
      <c r="C150" s="5"/>
      <c r="D150" s="5"/>
      <c r="E150" s="49"/>
      <c r="F150" s="49"/>
      <c r="G150" s="49"/>
      <c r="H150" s="49"/>
      <c r="I150" s="49"/>
      <c r="J150" s="49"/>
      <c r="K150" s="5"/>
    </row>
    <row r="151" spans="1:11" ht="14.25" customHeight="1">
      <c r="A151" s="4" t="s">
        <v>3</v>
      </c>
      <c r="B151" s="5">
        <f t="shared" si="36"/>
        <v>1516.8000000000002</v>
      </c>
      <c r="C151" s="5">
        <v>243.3</v>
      </c>
      <c r="D151" s="5">
        <v>388.8</v>
      </c>
      <c r="E151" s="49">
        <v>220.5</v>
      </c>
      <c r="F151" s="49">
        <v>0</v>
      </c>
      <c r="G151" s="49">
        <v>161.3</v>
      </c>
      <c r="H151" s="49"/>
      <c r="I151" s="49"/>
      <c r="J151" s="49">
        <v>502.9</v>
      </c>
      <c r="K151" s="5"/>
    </row>
    <row r="152" spans="1:11" ht="6.75" customHeight="1">
      <c r="A152" s="4"/>
      <c r="B152" s="5"/>
      <c r="C152" s="5"/>
      <c r="D152" s="5"/>
      <c r="E152" s="49"/>
      <c r="F152" s="49"/>
      <c r="G152" s="49"/>
      <c r="H152" s="49"/>
      <c r="I152" s="49"/>
      <c r="J152" s="49"/>
      <c r="K152" s="5"/>
    </row>
    <row r="153" spans="1:11" ht="34.5" customHeight="1">
      <c r="A153" s="17" t="s">
        <v>31</v>
      </c>
      <c r="B153" s="5">
        <f t="shared" si="36"/>
        <v>823.1</v>
      </c>
      <c r="C153" s="5">
        <f>C154+C155+C156</f>
        <v>197.8</v>
      </c>
      <c r="D153" s="5">
        <f aca="true" t="shared" si="45" ref="D153:J153">D154+D155+D156</f>
        <v>131.4</v>
      </c>
      <c r="E153" s="49">
        <f t="shared" si="45"/>
        <v>34.2</v>
      </c>
      <c r="F153" s="49">
        <f t="shared" si="45"/>
        <v>100</v>
      </c>
      <c r="G153" s="5">
        <f t="shared" si="45"/>
        <v>1.8</v>
      </c>
      <c r="H153" s="5">
        <f t="shared" si="45"/>
        <v>0</v>
      </c>
      <c r="I153" s="5">
        <f t="shared" si="45"/>
        <v>0</v>
      </c>
      <c r="J153" s="5">
        <f t="shared" si="45"/>
        <v>357.9</v>
      </c>
      <c r="K153" s="38">
        <v>35.36</v>
      </c>
    </row>
    <row r="154" spans="1:11" ht="13.5">
      <c r="A154" s="4" t="s">
        <v>1</v>
      </c>
      <c r="B154" s="5">
        <f t="shared" si="36"/>
        <v>0</v>
      </c>
      <c r="C154" s="5"/>
      <c r="D154" s="5"/>
      <c r="E154" s="49"/>
      <c r="F154" s="49"/>
      <c r="G154" s="49"/>
      <c r="H154" s="49"/>
      <c r="I154" s="49"/>
      <c r="J154" s="49"/>
      <c r="K154" s="5"/>
    </row>
    <row r="155" spans="1:11" ht="13.5">
      <c r="A155" s="4" t="s">
        <v>2</v>
      </c>
      <c r="B155" s="5">
        <f t="shared" si="36"/>
        <v>0</v>
      </c>
      <c r="C155" s="5"/>
      <c r="D155" s="5"/>
      <c r="E155" s="49"/>
      <c r="F155" s="49"/>
      <c r="G155" s="49"/>
      <c r="H155" s="49"/>
      <c r="I155" s="49"/>
      <c r="J155" s="49"/>
      <c r="K155" s="5"/>
    </row>
    <row r="156" spans="1:11" ht="13.5">
      <c r="A156" s="4" t="s">
        <v>3</v>
      </c>
      <c r="B156" s="5">
        <f t="shared" si="36"/>
        <v>823.1</v>
      </c>
      <c r="C156" s="5">
        <v>197.8</v>
      </c>
      <c r="D156" s="5">
        <v>131.4</v>
      </c>
      <c r="E156" s="49">
        <v>34.2</v>
      </c>
      <c r="F156" s="49">
        <v>100</v>
      </c>
      <c r="G156" s="49">
        <v>1.8</v>
      </c>
      <c r="H156" s="49"/>
      <c r="I156" s="49"/>
      <c r="J156" s="49">
        <v>357.9</v>
      </c>
      <c r="K156" s="5"/>
    </row>
    <row r="157" spans="1:12" ht="9" customHeight="1">
      <c r="A157" s="4"/>
      <c r="B157" s="5"/>
      <c r="C157" s="5"/>
      <c r="D157" s="5"/>
      <c r="E157" s="49"/>
      <c r="F157" s="49"/>
      <c r="G157" s="49"/>
      <c r="H157" s="49"/>
      <c r="I157" s="56"/>
      <c r="J157" s="56"/>
      <c r="K157" s="22"/>
      <c r="L157" s="23"/>
    </row>
    <row r="158" spans="1:12" ht="18" customHeight="1">
      <c r="A158" s="4"/>
      <c r="B158" s="58" t="s">
        <v>58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24"/>
    </row>
    <row r="159" spans="1:12" ht="27.75">
      <c r="A159" s="6" t="s">
        <v>5</v>
      </c>
      <c r="B159" s="21">
        <f>SUM(C159:J159)</f>
        <v>4006.7999999999997</v>
      </c>
      <c r="C159" s="21">
        <f>C160+C161+C162</f>
        <v>431.1</v>
      </c>
      <c r="D159" s="21">
        <f aca="true" t="shared" si="46" ref="D159:I159">D160+D161+D162</f>
        <v>509.9</v>
      </c>
      <c r="E159" s="50">
        <f t="shared" si="46"/>
        <v>483.8</v>
      </c>
      <c r="F159" s="50">
        <f t="shared" si="46"/>
        <v>674.9</v>
      </c>
      <c r="G159" s="21">
        <f t="shared" si="46"/>
        <v>419</v>
      </c>
      <c r="H159" s="21">
        <f t="shared" si="46"/>
        <v>336</v>
      </c>
      <c r="I159" s="21">
        <f t="shared" si="46"/>
        <v>349.6</v>
      </c>
      <c r="J159" s="21">
        <f>J160+J161+J162</f>
        <v>802.5</v>
      </c>
      <c r="K159" s="21"/>
      <c r="L159" s="24"/>
    </row>
    <row r="160" spans="1:12" ht="14.25">
      <c r="A160" s="4" t="s">
        <v>1</v>
      </c>
      <c r="B160" s="21">
        <f>SUM(C160:J160)</f>
        <v>0</v>
      </c>
      <c r="C160" s="5">
        <f>SUM(C165+C170+C175)</f>
        <v>0</v>
      </c>
      <c r="D160" s="5"/>
      <c r="E160" s="49"/>
      <c r="F160" s="49"/>
      <c r="G160" s="49"/>
      <c r="H160" s="49"/>
      <c r="I160" s="49"/>
      <c r="J160" s="49"/>
      <c r="K160" s="5"/>
      <c r="L160" s="24"/>
    </row>
    <row r="161" spans="1:12" ht="14.25">
      <c r="A161" s="4" t="s">
        <v>2</v>
      </c>
      <c r="B161" s="21">
        <f>SUM(C161:J161)</f>
        <v>147</v>
      </c>
      <c r="C161" s="5">
        <f>C166+C176+C171</f>
        <v>40</v>
      </c>
      <c r="D161" s="5">
        <f aca="true" t="shared" si="47" ref="D161:I162">D166+D176+D171</f>
        <v>107</v>
      </c>
      <c r="E161" s="49">
        <f t="shared" si="47"/>
        <v>0</v>
      </c>
      <c r="F161" s="49">
        <f t="shared" si="47"/>
        <v>0</v>
      </c>
      <c r="G161" s="49">
        <f t="shared" si="47"/>
        <v>0</v>
      </c>
      <c r="H161" s="49">
        <f t="shared" si="47"/>
        <v>0</v>
      </c>
      <c r="I161" s="49">
        <f t="shared" si="47"/>
        <v>0</v>
      </c>
      <c r="J161" s="49">
        <f>J166+J176+J171</f>
        <v>0</v>
      </c>
      <c r="K161" s="5"/>
      <c r="L161" s="24"/>
    </row>
    <row r="162" spans="1:12" ht="14.25">
      <c r="A162" s="4" t="s">
        <v>3</v>
      </c>
      <c r="B162" s="21">
        <f>SUM(C162:J162)</f>
        <v>3859.7999999999997</v>
      </c>
      <c r="C162" s="5">
        <f>C167+C177+C172</f>
        <v>391.1</v>
      </c>
      <c r="D162" s="5">
        <f t="shared" si="47"/>
        <v>402.9</v>
      </c>
      <c r="E162" s="49">
        <f t="shared" si="47"/>
        <v>483.8</v>
      </c>
      <c r="F162" s="49">
        <f t="shared" si="47"/>
        <v>674.9</v>
      </c>
      <c r="G162" s="49">
        <f t="shared" si="47"/>
        <v>419</v>
      </c>
      <c r="H162" s="49">
        <f t="shared" si="47"/>
        <v>336</v>
      </c>
      <c r="I162" s="49">
        <f t="shared" si="47"/>
        <v>349.6</v>
      </c>
      <c r="J162" s="49">
        <f>J167+J177+J172</f>
        <v>802.5</v>
      </c>
      <c r="K162" s="5"/>
      <c r="L162" s="24"/>
    </row>
    <row r="163" spans="1:12" ht="6" customHeight="1">
      <c r="A163" s="4"/>
      <c r="B163" s="19"/>
      <c r="C163" s="20"/>
      <c r="D163" s="36"/>
      <c r="E163" s="53"/>
      <c r="F163" s="53"/>
      <c r="G163" s="53"/>
      <c r="H163" s="53"/>
      <c r="I163" s="53"/>
      <c r="J163" s="53"/>
      <c r="K163" s="20"/>
      <c r="L163" s="24"/>
    </row>
    <row r="164" spans="1:12" ht="44.25" customHeight="1">
      <c r="A164" s="17" t="s">
        <v>32</v>
      </c>
      <c r="B164" s="5">
        <f aca="true" t="shared" si="48" ref="B164:B177">SUM(C164:J164)</f>
        <v>2784.9</v>
      </c>
      <c r="C164" s="5">
        <f>C165+C166+C167</f>
        <v>315.7</v>
      </c>
      <c r="D164" s="5">
        <f aca="true" t="shared" si="49" ref="D164:J164">D165+D166+D167</f>
        <v>161.4</v>
      </c>
      <c r="E164" s="49">
        <f t="shared" si="49"/>
        <v>395.8</v>
      </c>
      <c r="F164" s="49">
        <f t="shared" si="49"/>
        <v>400.4</v>
      </c>
      <c r="G164" s="5">
        <f t="shared" si="49"/>
        <v>323.1</v>
      </c>
      <c r="H164" s="5">
        <f t="shared" si="49"/>
        <v>336</v>
      </c>
      <c r="I164" s="5">
        <f t="shared" si="49"/>
        <v>349.6</v>
      </c>
      <c r="J164" s="5">
        <f t="shared" si="49"/>
        <v>502.9</v>
      </c>
      <c r="K164" s="37">
        <v>14</v>
      </c>
      <c r="L164" s="23"/>
    </row>
    <row r="165" spans="1:11" ht="13.5">
      <c r="A165" s="4" t="s">
        <v>1</v>
      </c>
      <c r="B165" s="5">
        <f t="shared" si="48"/>
        <v>0</v>
      </c>
      <c r="C165" s="5"/>
      <c r="D165" s="5"/>
      <c r="E165" s="49"/>
      <c r="F165" s="49"/>
      <c r="G165" s="49"/>
      <c r="H165" s="49"/>
      <c r="I165" s="49"/>
      <c r="J165" s="49"/>
      <c r="K165" s="5"/>
    </row>
    <row r="166" spans="1:11" ht="13.5">
      <c r="A166" s="4" t="s">
        <v>2</v>
      </c>
      <c r="B166" s="5">
        <f t="shared" si="48"/>
        <v>0</v>
      </c>
      <c r="C166" s="5"/>
      <c r="D166" s="5"/>
      <c r="E166" s="49"/>
      <c r="F166" s="49"/>
      <c r="G166" s="49"/>
      <c r="H166" s="49"/>
      <c r="I166" s="49"/>
      <c r="J166" s="49"/>
      <c r="K166" s="5"/>
    </row>
    <row r="167" spans="1:11" ht="13.5">
      <c r="A167" s="4" t="s">
        <v>3</v>
      </c>
      <c r="B167" s="5">
        <f t="shared" si="48"/>
        <v>2784.9</v>
      </c>
      <c r="C167" s="5">
        <v>315.7</v>
      </c>
      <c r="D167" s="5">
        <v>161.4</v>
      </c>
      <c r="E167" s="49">
        <v>395.8</v>
      </c>
      <c r="F167" s="49">
        <v>400.4</v>
      </c>
      <c r="G167" s="49">
        <v>323.1</v>
      </c>
      <c r="H167" s="49">
        <v>336</v>
      </c>
      <c r="I167" s="49">
        <v>349.6</v>
      </c>
      <c r="J167" s="49">
        <v>502.9</v>
      </c>
      <c r="K167" s="5"/>
    </row>
    <row r="168" spans="1:11" ht="9.75" customHeight="1">
      <c r="A168" s="4"/>
      <c r="B168" s="5"/>
      <c r="C168" s="5"/>
      <c r="D168" s="5"/>
      <c r="E168" s="49"/>
      <c r="F168" s="49"/>
      <c r="G168" s="49"/>
      <c r="H168" s="49"/>
      <c r="I168" s="49"/>
      <c r="J168" s="49"/>
      <c r="K168" s="5"/>
    </row>
    <row r="169" spans="1:11" ht="48.75" customHeight="1">
      <c r="A169" s="17" t="s">
        <v>33</v>
      </c>
      <c r="B169" s="5">
        <f t="shared" si="48"/>
        <v>822.1</v>
      </c>
      <c r="C169" s="5">
        <f>C170+C171+C172</f>
        <v>115.4</v>
      </c>
      <c r="D169" s="5">
        <f aca="true" t="shared" si="50" ref="D169:J169">D170+D171+D172</f>
        <v>228.1</v>
      </c>
      <c r="E169" s="49">
        <f t="shared" si="50"/>
        <v>0</v>
      </c>
      <c r="F169" s="49">
        <f t="shared" si="50"/>
        <v>179</v>
      </c>
      <c r="G169" s="5">
        <f t="shared" si="50"/>
        <v>0</v>
      </c>
      <c r="H169" s="5">
        <f t="shared" si="50"/>
        <v>0</v>
      </c>
      <c r="I169" s="5">
        <f t="shared" si="50"/>
        <v>0</v>
      </c>
      <c r="J169" s="5">
        <f t="shared" si="50"/>
        <v>299.6</v>
      </c>
      <c r="K169" s="37">
        <v>40</v>
      </c>
    </row>
    <row r="170" spans="1:11" ht="18.75" customHeight="1">
      <c r="A170" s="4" t="s">
        <v>1</v>
      </c>
      <c r="B170" s="5">
        <f t="shared" si="48"/>
        <v>0</v>
      </c>
      <c r="C170" s="5"/>
      <c r="D170" s="5"/>
      <c r="E170" s="49"/>
      <c r="F170" s="49"/>
      <c r="G170" s="49"/>
      <c r="H170" s="49"/>
      <c r="I170" s="49"/>
      <c r="J170" s="49"/>
      <c r="K170" s="5"/>
    </row>
    <row r="171" spans="1:11" ht="17.25" customHeight="1">
      <c r="A171" s="4" t="s">
        <v>2</v>
      </c>
      <c r="B171" s="5">
        <f t="shared" si="48"/>
        <v>147</v>
      </c>
      <c r="C171" s="5">
        <v>40</v>
      </c>
      <c r="D171" s="5">
        <v>107</v>
      </c>
      <c r="E171" s="49"/>
      <c r="F171" s="49"/>
      <c r="G171" s="49"/>
      <c r="H171" s="49"/>
      <c r="I171" s="49"/>
      <c r="J171" s="49"/>
      <c r="K171" s="5"/>
    </row>
    <row r="172" spans="1:11" ht="15" customHeight="1">
      <c r="A172" s="4" t="s">
        <v>3</v>
      </c>
      <c r="B172" s="5">
        <f t="shared" si="48"/>
        <v>675.1</v>
      </c>
      <c r="C172" s="5">
        <v>75.4</v>
      </c>
      <c r="D172" s="5">
        <v>121.1</v>
      </c>
      <c r="E172" s="49"/>
      <c r="F172" s="49">
        <v>179</v>
      </c>
      <c r="G172" s="49">
        <v>0</v>
      </c>
      <c r="H172" s="49"/>
      <c r="I172" s="49"/>
      <c r="J172" s="49">
        <v>299.6</v>
      </c>
      <c r="K172" s="5"/>
    </row>
    <row r="173" spans="1:11" ht="8.25" customHeight="1">
      <c r="A173" s="4"/>
      <c r="B173" s="5"/>
      <c r="C173" s="5"/>
      <c r="D173" s="5"/>
      <c r="E173" s="49"/>
      <c r="F173" s="49"/>
      <c r="G173" s="49"/>
      <c r="H173" s="49"/>
      <c r="I173" s="49"/>
      <c r="J173" s="49"/>
      <c r="K173" s="5"/>
    </row>
    <row r="174" spans="1:11" ht="48" customHeight="1">
      <c r="A174" s="17" t="s">
        <v>34</v>
      </c>
      <c r="B174" s="5">
        <f t="shared" si="48"/>
        <v>399.79999999999995</v>
      </c>
      <c r="C174" s="5">
        <f>C175+C176+C177</f>
        <v>0</v>
      </c>
      <c r="D174" s="5">
        <f aca="true" t="shared" si="51" ref="D174:J174">D175+D176+D177</f>
        <v>120.4</v>
      </c>
      <c r="E174" s="49">
        <f t="shared" si="51"/>
        <v>88</v>
      </c>
      <c r="F174" s="49">
        <f t="shared" si="51"/>
        <v>95.5</v>
      </c>
      <c r="G174" s="5">
        <f t="shared" si="51"/>
        <v>95.9</v>
      </c>
      <c r="H174" s="5">
        <f t="shared" si="51"/>
        <v>0</v>
      </c>
      <c r="I174" s="5">
        <f t="shared" si="51"/>
        <v>0</v>
      </c>
      <c r="J174" s="5">
        <f t="shared" si="51"/>
        <v>0</v>
      </c>
      <c r="K174" s="37">
        <v>40</v>
      </c>
    </row>
    <row r="175" spans="1:11" ht="13.5">
      <c r="A175" s="4" t="s">
        <v>1</v>
      </c>
      <c r="B175" s="5">
        <f t="shared" si="48"/>
        <v>0</v>
      </c>
      <c r="C175" s="5"/>
      <c r="D175" s="5"/>
      <c r="E175" s="49"/>
      <c r="F175" s="49"/>
      <c r="G175" s="49"/>
      <c r="H175" s="49"/>
      <c r="I175" s="49"/>
      <c r="J175" s="49"/>
      <c r="K175" s="5"/>
    </row>
    <row r="176" spans="1:11" ht="13.5">
      <c r="A176" s="4" t="s">
        <v>2</v>
      </c>
      <c r="B176" s="5">
        <f t="shared" si="48"/>
        <v>0</v>
      </c>
      <c r="C176" s="5"/>
      <c r="D176" s="5"/>
      <c r="E176" s="49"/>
      <c r="F176" s="49"/>
      <c r="G176" s="49"/>
      <c r="H176" s="49"/>
      <c r="I176" s="49"/>
      <c r="J176" s="49"/>
      <c r="K176" s="5"/>
    </row>
    <row r="177" spans="1:11" ht="13.5">
      <c r="A177" s="4" t="s">
        <v>3</v>
      </c>
      <c r="B177" s="5">
        <f t="shared" si="48"/>
        <v>399.79999999999995</v>
      </c>
      <c r="C177" s="5"/>
      <c r="D177" s="5">
        <v>120.4</v>
      </c>
      <c r="E177" s="49">
        <v>88</v>
      </c>
      <c r="F177" s="49">
        <v>95.5</v>
      </c>
      <c r="G177" s="49">
        <v>95.9</v>
      </c>
      <c r="H177" s="49"/>
      <c r="I177" s="49"/>
      <c r="J177" s="49"/>
      <c r="K177" s="5"/>
    </row>
    <row r="178" spans="1:11" ht="7.5" customHeight="1">
      <c r="A178" s="4"/>
      <c r="B178" s="5"/>
      <c r="C178" s="5"/>
      <c r="D178" s="5"/>
      <c r="E178" s="49"/>
      <c r="F178" s="49"/>
      <c r="G178" s="49"/>
      <c r="H178" s="49"/>
      <c r="I178" s="49"/>
      <c r="J178" s="49"/>
      <c r="K178" s="5"/>
    </row>
    <row r="179" spans="1:11" ht="28.5" customHeight="1">
      <c r="A179" s="4"/>
      <c r="B179" s="58" t="s">
        <v>59</v>
      </c>
      <c r="C179" s="70"/>
      <c r="D179" s="70"/>
      <c r="E179" s="70"/>
      <c r="F179" s="70"/>
      <c r="G179" s="70"/>
      <c r="H179" s="70"/>
      <c r="I179" s="70"/>
      <c r="J179" s="70"/>
      <c r="K179" s="70"/>
    </row>
    <row r="180" spans="1:11" ht="36" customHeight="1">
      <c r="A180" s="6" t="s">
        <v>5</v>
      </c>
      <c r="B180" s="21">
        <f>SUM(C180:J180)</f>
        <v>125.19999999999999</v>
      </c>
      <c r="C180" s="21">
        <f>C181+C182+C183</f>
        <v>58.8</v>
      </c>
      <c r="D180" s="21">
        <f aca="true" t="shared" si="52" ref="D180:I180">D181+D182+D183</f>
        <v>20</v>
      </c>
      <c r="E180" s="50">
        <f t="shared" si="52"/>
        <v>10</v>
      </c>
      <c r="F180" s="50">
        <f t="shared" si="52"/>
        <v>15</v>
      </c>
      <c r="G180" s="21">
        <f t="shared" si="52"/>
        <v>21.4</v>
      </c>
      <c r="H180" s="21">
        <f t="shared" si="52"/>
        <v>0</v>
      </c>
      <c r="I180" s="21">
        <f t="shared" si="52"/>
        <v>0</v>
      </c>
      <c r="J180" s="21">
        <f>J181+J182+J183</f>
        <v>0</v>
      </c>
      <c r="K180" s="21"/>
    </row>
    <row r="181" spans="1:11" ht="18" customHeight="1">
      <c r="A181" s="4" t="s">
        <v>1</v>
      </c>
      <c r="B181" s="21">
        <f>SUM(C181:J181)</f>
        <v>0</v>
      </c>
      <c r="C181" s="5">
        <f>SUM(C186)</f>
        <v>0</v>
      </c>
      <c r="D181" s="5"/>
      <c r="E181" s="49"/>
      <c r="F181" s="49"/>
      <c r="G181" s="49"/>
      <c r="H181" s="49"/>
      <c r="I181" s="49"/>
      <c r="J181" s="49"/>
      <c r="K181" s="5"/>
    </row>
    <row r="182" spans="1:11" ht="16.5" customHeight="1">
      <c r="A182" s="4" t="s">
        <v>2</v>
      </c>
      <c r="B182" s="21">
        <f>SUM(C182:J182)</f>
        <v>0</v>
      </c>
      <c r="C182" s="5">
        <f>SUM(C187)</f>
        <v>0</v>
      </c>
      <c r="D182" s="5"/>
      <c r="E182" s="49"/>
      <c r="F182" s="49"/>
      <c r="G182" s="49"/>
      <c r="H182" s="49"/>
      <c r="I182" s="49">
        <f>I187+I253+I259+I265</f>
        <v>0</v>
      </c>
      <c r="J182" s="49">
        <f>J187+J253+J259+J265</f>
        <v>0</v>
      </c>
      <c r="K182" s="5"/>
    </row>
    <row r="183" spans="1:11" ht="18" customHeight="1">
      <c r="A183" s="4" t="s">
        <v>3</v>
      </c>
      <c r="B183" s="21">
        <f>SUM(C183:J183)</f>
        <v>125.19999999999999</v>
      </c>
      <c r="C183" s="5">
        <f aca="true" t="shared" si="53" ref="C183:I183">C188+C215</f>
        <v>58.8</v>
      </c>
      <c r="D183" s="5">
        <f t="shared" si="53"/>
        <v>20</v>
      </c>
      <c r="E183" s="49">
        <f t="shared" si="53"/>
        <v>10</v>
      </c>
      <c r="F183" s="49">
        <f t="shared" si="53"/>
        <v>15</v>
      </c>
      <c r="G183" s="49">
        <f t="shared" si="53"/>
        <v>21.4</v>
      </c>
      <c r="H183" s="49">
        <f t="shared" si="53"/>
        <v>0</v>
      </c>
      <c r="I183" s="49">
        <f t="shared" si="53"/>
        <v>0</v>
      </c>
      <c r="J183" s="49">
        <f>J188+J215</f>
        <v>0</v>
      </c>
      <c r="K183" s="5"/>
    </row>
    <row r="184" spans="1:11" ht="9" customHeight="1">
      <c r="A184" s="4"/>
      <c r="B184" s="5"/>
      <c r="C184" s="5"/>
      <c r="D184" s="5"/>
      <c r="E184" s="49"/>
      <c r="F184" s="49"/>
      <c r="G184" s="55"/>
      <c r="H184" s="49"/>
      <c r="I184" s="49"/>
      <c r="J184" s="49"/>
      <c r="K184" s="5"/>
    </row>
    <row r="185" spans="1:11" ht="62.25" customHeight="1">
      <c r="A185" s="17" t="s">
        <v>35</v>
      </c>
      <c r="B185" s="5">
        <f>SUM(C185:J185)</f>
        <v>125.19999999999999</v>
      </c>
      <c r="C185" s="5">
        <f>C186+C187+C188</f>
        <v>58.8</v>
      </c>
      <c r="D185" s="5">
        <f aca="true" t="shared" si="54" ref="D185:J185">D186+D187+D188</f>
        <v>20</v>
      </c>
      <c r="E185" s="49">
        <f t="shared" si="54"/>
        <v>10</v>
      </c>
      <c r="F185" s="49">
        <f t="shared" si="54"/>
        <v>15</v>
      </c>
      <c r="G185" s="5">
        <f t="shared" si="54"/>
        <v>21.4</v>
      </c>
      <c r="H185" s="5">
        <f t="shared" si="54"/>
        <v>0</v>
      </c>
      <c r="I185" s="5">
        <f t="shared" si="54"/>
        <v>0</v>
      </c>
      <c r="J185" s="5">
        <f t="shared" si="54"/>
        <v>0</v>
      </c>
      <c r="K185" s="38">
        <v>46.47</v>
      </c>
    </row>
    <row r="186" spans="1:11" ht="13.5">
      <c r="A186" s="4" t="s">
        <v>1</v>
      </c>
      <c r="B186" s="5">
        <f>SUM(C186:J186)</f>
        <v>0</v>
      </c>
      <c r="C186" s="5"/>
      <c r="D186" s="5"/>
      <c r="E186" s="49"/>
      <c r="F186" s="49"/>
      <c r="G186" s="49"/>
      <c r="H186" s="49"/>
      <c r="I186" s="49"/>
      <c r="J186" s="49"/>
      <c r="K186" s="5"/>
    </row>
    <row r="187" spans="1:11" ht="13.5">
      <c r="A187" s="4" t="s">
        <v>2</v>
      </c>
      <c r="B187" s="5">
        <f>SUM(C187:J187)</f>
        <v>0</v>
      </c>
      <c r="C187" s="5"/>
      <c r="D187" s="5"/>
      <c r="E187" s="49"/>
      <c r="F187" s="49"/>
      <c r="G187" s="49"/>
      <c r="H187" s="49"/>
      <c r="I187" s="49"/>
      <c r="J187" s="49"/>
      <c r="K187" s="5"/>
    </row>
    <row r="188" spans="1:11" ht="13.5">
      <c r="A188" s="4" t="s">
        <v>3</v>
      </c>
      <c r="B188" s="5">
        <f>SUM(C188:J188)</f>
        <v>125.19999999999999</v>
      </c>
      <c r="C188" s="5">
        <v>58.8</v>
      </c>
      <c r="D188" s="5">
        <v>20</v>
      </c>
      <c r="E188" s="49">
        <v>10</v>
      </c>
      <c r="F188" s="49">
        <v>15</v>
      </c>
      <c r="G188" s="49">
        <v>21.4</v>
      </c>
      <c r="H188" s="49"/>
      <c r="I188" s="49"/>
      <c r="J188" s="49"/>
      <c r="K188" s="5"/>
    </row>
    <row r="189" spans="1:11" ht="8.25" customHeight="1">
      <c r="A189" s="4"/>
      <c r="B189" s="5"/>
      <c r="C189" s="5"/>
      <c r="D189" s="5"/>
      <c r="E189" s="49"/>
      <c r="F189" s="49"/>
      <c r="G189" s="49"/>
      <c r="H189" s="49"/>
      <c r="I189" s="49"/>
      <c r="J189" s="49"/>
      <c r="K189" s="5"/>
    </row>
    <row r="190" spans="1:11" ht="29.25" customHeight="1">
      <c r="A190" s="4"/>
      <c r="B190" s="58" t="s">
        <v>60</v>
      </c>
      <c r="C190" s="70"/>
      <c r="D190" s="70"/>
      <c r="E190" s="70"/>
      <c r="F190" s="70"/>
      <c r="G190" s="70"/>
      <c r="H190" s="70"/>
      <c r="I190" s="70"/>
      <c r="J190" s="70"/>
      <c r="K190" s="70"/>
    </row>
    <row r="191" spans="1:11" ht="27">
      <c r="A191" s="6" t="s">
        <v>5</v>
      </c>
      <c r="B191" s="21">
        <f>SUM(C191:J191)</f>
        <v>131</v>
      </c>
      <c r="C191" s="21">
        <f>C192+C193+C194</f>
        <v>25</v>
      </c>
      <c r="D191" s="21">
        <f aca="true" t="shared" si="55" ref="D191:I191">D192+D193+D194</f>
        <v>0</v>
      </c>
      <c r="E191" s="50">
        <f t="shared" si="55"/>
        <v>56</v>
      </c>
      <c r="F191" s="50">
        <f t="shared" si="55"/>
        <v>50</v>
      </c>
      <c r="G191" s="21">
        <f t="shared" si="55"/>
        <v>0</v>
      </c>
      <c r="H191" s="21">
        <f t="shared" si="55"/>
        <v>0</v>
      </c>
      <c r="I191" s="21">
        <f t="shared" si="55"/>
        <v>0</v>
      </c>
      <c r="J191" s="21">
        <f>J192+J193+J194</f>
        <v>0</v>
      </c>
      <c r="K191" s="21"/>
    </row>
    <row r="192" spans="1:11" ht="13.5">
      <c r="A192" s="4" t="s">
        <v>1</v>
      </c>
      <c r="B192" s="21">
        <f>SUM(C192:J192)</f>
        <v>0</v>
      </c>
      <c r="C192" s="5">
        <f>SUM(C197)</f>
        <v>0</v>
      </c>
      <c r="D192" s="5"/>
      <c r="E192" s="49"/>
      <c r="F192" s="49"/>
      <c r="G192" s="49"/>
      <c r="H192" s="49"/>
      <c r="I192" s="49"/>
      <c r="J192" s="49"/>
      <c r="K192" s="5"/>
    </row>
    <row r="193" spans="1:11" ht="13.5">
      <c r="A193" s="4" t="s">
        <v>2</v>
      </c>
      <c r="B193" s="21">
        <f>SUM(C193:J193)</f>
        <v>0</v>
      </c>
      <c r="C193" s="5">
        <f>C198</f>
        <v>0</v>
      </c>
      <c r="D193" s="5"/>
      <c r="E193" s="49"/>
      <c r="F193" s="49"/>
      <c r="G193" s="49"/>
      <c r="H193" s="49"/>
      <c r="I193" s="49"/>
      <c r="J193" s="49"/>
      <c r="K193" s="5"/>
    </row>
    <row r="194" spans="1:11" ht="13.5">
      <c r="A194" s="4" t="s">
        <v>3</v>
      </c>
      <c r="B194" s="21">
        <f>SUM(C194:J194)</f>
        <v>131</v>
      </c>
      <c r="C194" s="5">
        <f>C199</f>
        <v>25</v>
      </c>
      <c r="D194" s="5">
        <f aca="true" t="shared" si="56" ref="D194:I194">D199+D226</f>
        <v>0</v>
      </c>
      <c r="E194" s="49">
        <f t="shared" si="56"/>
        <v>56</v>
      </c>
      <c r="F194" s="49">
        <f t="shared" si="56"/>
        <v>50</v>
      </c>
      <c r="G194" s="49">
        <f t="shared" si="56"/>
        <v>0</v>
      </c>
      <c r="H194" s="49">
        <f t="shared" si="56"/>
        <v>0</v>
      </c>
      <c r="I194" s="49">
        <f t="shared" si="56"/>
        <v>0</v>
      </c>
      <c r="J194" s="49">
        <f>J199+J226</f>
        <v>0</v>
      </c>
      <c r="K194" s="5"/>
    </row>
    <row r="195" spans="1:11" ht="13.5">
      <c r="A195" s="4"/>
      <c r="B195" s="5"/>
      <c r="C195" s="5"/>
      <c r="D195" s="5"/>
      <c r="E195" s="49"/>
      <c r="F195" s="49"/>
      <c r="G195" s="49"/>
      <c r="H195" s="49"/>
      <c r="I195" s="49"/>
      <c r="J195" s="49"/>
      <c r="K195" s="5"/>
    </row>
    <row r="196" spans="1:11" ht="54.75">
      <c r="A196" s="17" t="s">
        <v>37</v>
      </c>
      <c r="B196" s="5">
        <f>SUM(C196:J196)</f>
        <v>131</v>
      </c>
      <c r="C196" s="5">
        <f>C197+C198+C199</f>
        <v>25</v>
      </c>
      <c r="D196" s="5">
        <f aca="true" t="shared" si="57" ref="D196:J196">D197+D198+D199</f>
        <v>0</v>
      </c>
      <c r="E196" s="49">
        <f t="shared" si="57"/>
        <v>56</v>
      </c>
      <c r="F196" s="49">
        <f t="shared" si="57"/>
        <v>50</v>
      </c>
      <c r="G196" s="5">
        <f t="shared" si="57"/>
        <v>0</v>
      </c>
      <c r="H196" s="5">
        <f t="shared" si="57"/>
        <v>0</v>
      </c>
      <c r="I196" s="5">
        <f t="shared" si="57"/>
        <v>0</v>
      </c>
      <c r="J196" s="5">
        <f t="shared" si="57"/>
        <v>0</v>
      </c>
      <c r="K196" s="37">
        <v>51</v>
      </c>
    </row>
    <row r="197" spans="1:11" ht="13.5">
      <c r="A197" s="4" t="s">
        <v>1</v>
      </c>
      <c r="B197" s="5">
        <f>SUM(C197:J197)</f>
        <v>0</v>
      </c>
      <c r="C197" s="5"/>
      <c r="D197" s="5"/>
      <c r="E197" s="49"/>
      <c r="F197" s="49"/>
      <c r="G197" s="49"/>
      <c r="H197" s="49"/>
      <c r="I197" s="49"/>
      <c r="J197" s="49"/>
      <c r="K197" s="5"/>
    </row>
    <row r="198" spans="1:11" ht="13.5">
      <c r="A198" s="4" t="s">
        <v>2</v>
      </c>
      <c r="B198" s="5">
        <f>SUM(C198:J198)</f>
        <v>0</v>
      </c>
      <c r="C198" s="5"/>
      <c r="D198" s="5"/>
      <c r="E198" s="49"/>
      <c r="F198" s="49"/>
      <c r="G198" s="49"/>
      <c r="H198" s="49"/>
      <c r="I198" s="49"/>
      <c r="J198" s="49"/>
      <c r="K198" s="5"/>
    </row>
    <row r="199" spans="1:11" ht="13.5">
      <c r="A199" s="4" t="s">
        <v>3</v>
      </c>
      <c r="B199" s="5">
        <f>SUM(C199:J199)</f>
        <v>131</v>
      </c>
      <c r="C199" s="5">
        <v>25</v>
      </c>
      <c r="D199" s="5">
        <v>0</v>
      </c>
      <c r="E199" s="49">
        <v>56</v>
      </c>
      <c r="F199" s="49">
        <v>50</v>
      </c>
      <c r="G199" s="49">
        <v>0</v>
      </c>
      <c r="H199" s="49">
        <v>0</v>
      </c>
      <c r="I199" s="49">
        <v>0</v>
      </c>
      <c r="J199" s="49"/>
      <c r="K199" s="5"/>
    </row>
    <row r="200" spans="1:11" ht="9" customHeight="1">
      <c r="A200" s="33"/>
      <c r="B200" s="5"/>
      <c r="C200" s="5"/>
      <c r="D200" s="5"/>
      <c r="E200" s="49"/>
      <c r="F200" s="49"/>
      <c r="G200" s="49"/>
      <c r="H200" s="49"/>
      <c r="I200" s="49"/>
      <c r="J200" s="49"/>
      <c r="K200" s="5"/>
    </row>
    <row r="201" spans="1:11" ht="35.25" customHeight="1">
      <c r="A201" s="4"/>
      <c r="B201" s="62" t="s">
        <v>61</v>
      </c>
      <c r="C201" s="63"/>
      <c r="D201" s="63"/>
      <c r="E201" s="63"/>
      <c r="F201" s="63"/>
      <c r="G201" s="63"/>
      <c r="H201" s="63"/>
      <c r="I201" s="63"/>
      <c r="J201" s="63"/>
      <c r="K201" s="64"/>
    </row>
    <row r="202" spans="1:11" ht="27">
      <c r="A202" s="6" t="s">
        <v>5</v>
      </c>
      <c r="B202" s="21">
        <f>SUM(C202:J202)</f>
        <v>29.5</v>
      </c>
      <c r="C202" s="21">
        <f>SUM(C203:C205)</f>
        <v>0</v>
      </c>
      <c r="D202" s="21">
        <f aca="true" t="shared" si="58" ref="D202:J202">SUM(D203:D205)</f>
        <v>0</v>
      </c>
      <c r="E202" s="50">
        <f t="shared" si="58"/>
        <v>24.5</v>
      </c>
      <c r="F202" s="50">
        <f t="shared" si="58"/>
        <v>0</v>
      </c>
      <c r="G202" s="21">
        <f t="shared" si="58"/>
        <v>5</v>
      </c>
      <c r="H202" s="21">
        <f t="shared" si="58"/>
        <v>0</v>
      </c>
      <c r="I202" s="21">
        <f t="shared" si="58"/>
        <v>0</v>
      </c>
      <c r="J202" s="21">
        <f t="shared" si="58"/>
        <v>0</v>
      </c>
      <c r="K202" s="5"/>
    </row>
    <row r="203" spans="1:11" ht="13.5">
      <c r="A203" s="34" t="s">
        <v>1</v>
      </c>
      <c r="B203" s="21">
        <f>SUM(C203:J203)</f>
        <v>0</v>
      </c>
      <c r="C203" s="5">
        <f>SUM(C208)</f>
        <v>0</v>
      </c>
      <c r="D203" s="5"/>
      <c r="E203" s="49">
        <f>E208</f>
        <v>0</v>
      </c>
      <c r="F203" s="49"/>
      <c r="G203" s="49"/>
      <c r="H203" s="49"/>
      <c r="I203" s="49"/>
      <c r="J203" s="49"/>
      <c r="K203" s="5"/>
    </row>
    <row r="204" spans="1:11" ht="13.5">
      <c r="A204" s="34" t="s">
        <v>2</v>
      </c>
      <c r="B204" s="21">
        <f>SUM(C204:J204)</f>
        <v>0</v>
      </c>
      <c r="C204" s="5">
        <f>C209</f>
        <v>0</v>
      </c>
      <c r="D204" s="5"/>
      <c r="E204" s="49">
        <f>E209</f>
        <v>0</v>
      </c>
      <c r="F204" s="49"/>
      <c r="G204" s="49"/>
      <c r="H204" s="49"/>
      <c r="I204" s="49"/>
      <c r="J204" s="49"/>
      <c r="K204" s="5"/>
    </row>
    <row r="205" spans="1:11" ht="13.5">
      <c r="A205" s="34" t="s">
        <v>3</v>
      </c>
      <c r="B205" s="21">
        <f>SUM(C205:J205)</f>
        <v>29.5</v>
      </c>
      <c r="C205" s="5">
        <f>C210</f>
        <v>0</v>
      </c>
      <c r="D205" s="5"/>
      <c r="E205" s="49">
        <f>E210</f>
        <v>24.5</v>
      </c>
      <c r="F205" s="49">
        <f>F210</f>
        <v>0</v>
      </c>
      <c r="G205" s="5">
        <f>G210</f>
        <v>5</v>
      </c>
      <c r="H205" s="5">
        <f>H210</f>
        <v>0</v>
      </c>
      <c r="I205" s="5">
        <f>I210</f>
        <v>0</v>
      </c>
      <c r="J205" s="5"/>
      <c r="K205" s="5"/>
    </row>
    <row r="206" spans="1:11" ht="9" customHeight="1">
      <c r="A206" s="6"/>
      <c r="B206" s="5"/>
      <c r="C206" s="5"/>
      <c r="D206" s="5"/>
      <c r="E206" s="49"/>
      <c r="F206" s="49"/>
      <c r="G206" s="49"/>
      <c r="H206" s="49"/>
      <c r="I206" s="49"/>
      <c r="J206" s="49"/>
      <c r="K206" s="5"/>
    </row>
    <row r="207" spans="1:11" ht="48.75" customHeight="1">
      <c r="A207" s="6" t="s">
        <v>36</v>
      </c>
      <c r="B207" s="5">
        <f>SUM(C207:J207)</f>
        <v>29.5</v>
      </c>
      <c r="C207" s="5">
        <f>SUM(C208:C210)</f>
        <v>0</v>
      </c>
      <c r="D207" s="5">
        <f aca="true" t="shared" si="59" ref="D207:J207">SUM(D208:D210)</f>
        <v>0</v>
      </c>
      <c r="E207" s="49">
        <f t="shared" si="59"/>
        <v>24.5</v>
      </c>
      <c r="F207" s="49">
        <f t="shared" si="59"/>
        <v>0</v>
      </c>
      <c r="G207" s="5">
        <f t="shared" si="59"/>
        <v>5</v>
      </c>
      <c r="H207" s="5">
        <f t="shared" si="59"/>
        <v>0</v>
      </c>
      <c r="I207" s="5">
        <f t="shared" si="59"/>
        <v>0</v>
      </c>
      <c r="J207" s="5">
        <f t="shared" si="59"/>
        <v>0</v>
      </c>
      <c r="K207" s="5" t="s">
        <v>42</v>
      </c>
    </row>
    <row r="208" spans="1:11" ht="13.5">
      <c r="A208" s="34" t="s">
        <v>1</v>
      </c>
      <c r="B208" s="5">
        <f>SUM(C208:J208)</f>
        <v>0</v>
      </c>
      <c r="C208" s="5"/>
      <c r="D208" s="5"/>
      <c r="E208" s="49"/>
      <c r="F208" s="49"/>
      <c r="G208" s="49"/>
      <c r="H208" s="49"/>
      <c r="I208" s="49"/>
      <c r="J208" s="49"/>
      <c r="K208" s="5"/>
    </row>
    <row r="209" spans="1:11" ht="13.5">
      <c r="A209" s="34" t="s">
        <v>2</v>
      </c>
      <c r="B209" s="5">
        <f>SUM(C209:J209)</f>
        <v>0</v>
      </c>
      <c r="C209" s="5"/>
      <c r="D209" s="5"/>
      <c r="E209" s="49"/>
      <c r="F209" s="49"/>
      <c r="G209" s="49"/>
      <c r="H209" s="49"/>
      <c r="I209" s="49"/>
      <c r="J209" s="49"/>
      <c r="K209" s="5"/>
    </row>
    <row r="210" spans="1:11" ht="13.5">
      <c r="A210" s="34" t="s">
        <v>3</v>
      </c>
      <c r="B210" s="5">
        <f>SUM(C210:J210)</f>
        <v>29.5</v>
      </c>
      <c r="C210" s="5"/>
      <c r="D210" s="5"/>
      <c r="E210" s="49">
        <v>24.5</v>
      </c>
      <c r="F210" s="49">
        <v>0</v>
      </c>
      <c r="G210" s="49">
        <v>5</v>
      </c>
      <c r="H210" s="49">
        <v>0</v>
      </c>
      <c r="I210" s="49">
        <v>0</v>
      </c>
      <c r="J210" s="49"/>
      <c r="K210" s="5"/>
    </row>
    <row r="211" spans="1:11" ht="8.25" customHeight="1">
      <c r="A211" s="4"/>
      <c r="B211" s="5"/>
      <c r="C211" s="5"/>
      <c r="D211" s="5"/>
      <c r="E211" s="49"/>
      <c r="F211" s="49"/>
      <c r="G211" s="49"/>
      <c r="H211" s="49"/>
      <c r="I211" s="49"/>
      <c r="J211" s="49"/>
      <c r="K211" s="5"/>
    </row>
    <row r="212" spans="1:13" s="3" customFormat="1" ht="12.75" customHeight="1">
      <c r="A212" s="2"/>
      <c r="B212" s="7"/>
      <c r="C212" s="7"/>
      <c r="D212" s="7"/>
      <c r="E212" s="43"/>
      <c r="F212" s="41"/>
      <c r="G212" s="41"/>
      <c r="H212" s="41"/>
      <c r="I212" s="41"/>
      <c r="J212" s="41"/>
      <c r="K212" s="7"/>
      <c r="L212" s="1"/>
      <c r="M212" s="1"/>
    </row>
  </sheetData>
  <sheetProtection/>
  <autoFilter ref="A5:K86"/>
  <mergeCells count="14">
    <mergeCell ref="F1:K1"/>
    <mergeCell ref="A107:K107"/>
    <mergeCell ref="B190:K190"/>
    <mergeCell ref="B179:K179"/>
    <mergeCell ref="B2:G2"/>
    <mergeCell ref="B158:K158"/>
    <mergeCell ref="A81:K81"/>
    <mergeCell ref="A14:K14"/>
    <mergeCell ref="A51:K51"/>
    <mergeCell ref="A142:K142"/>
    <mergeCell ref="A3:K3"/>
    <mergeCell ref="B201:K201"/>
    <mergeCell ref="A6:A7"/>
    <mergeCell ref="B6:K6"/>
  </mergeCells>
  <printOptions/>
  <pageMargins left="0" right="0" top="0" bottom="0" header="0.31496062992125984" footer="0.31496062992125984"/>
  <pageSetup fitToHeight="20" fitToWidth="1" horizontalDpi="180" verticalDpi="180" orientation="landscape" paperSize="9" scale="79" r:id="rId1"/>
  <rowBreaks count="4" manualBreakCount="4">
    <brk id="34" max="10" man="1"/>
    <brk id="86" max="10" man="1"/>
    <brk id="105" max="10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2018-09-12T08:46:34Z</cp:lastPrinted>
  <dcterms:created xsi:type="dcterms:W3CDTF">2013-09-27T11:14:47Z</dcterms:created>
  <dcterms:modified xsi:type="dcterms:W3CDTF">2018-10-08T09:57:58Z</dcterms:modified>
  <cp:category/>
  <cp:version/>
  <cp:contentType/>
  <cp:contentStatus/>
</cp:coreProperties>
</file>