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/>
  </bookViews>
  <sheets>
    <sheet name="доходы" sheetId="1" r:id="rId1"/>
    <sheet name="расходы" sheetId="1296" r:id="rId2"/>
    <sheet name="источники" sheetId="14936" r:id="rId3"/>
    <sheet name="кредиторка" sheetId="1292" r:id="rId4"/>
  </sheets>
  <definedNames>
    <definedName name="_xlnm.Print_Titles" localSheetId="1">расходы!$5:$5</definedName>
  </definedNames>
  <calcPr calcId="125725"/>
</workbook>
</file>

<file path=xl/calcChain.xml><?xml version="1.0" encoding="utf-8"?>
<calcChain xmlns="http://schemas.openxmlformats.org/spreadsheetml/2006/main">
  <c r="F21" i="14936"/>
  <c r="F7" i="1296"/>
  <c r="G7"/>
  <c r="H7"/>
  <c r="I7"/>
  <c r="J7"/>
  <c r="K7"/>
  <c r="L7"/>
  <c r="M7"/>
  <c r="E7"/>
  <c r="N12"/>
  <c r="F56" i="1"/>
  <c r="F57"/>
  <c r="E56"/>
  <c r="D56"/>
  <c r="E54"/>
  <c r="D54"/>
  <c r="M31" i="1296"/>
  <c r="E40" i="1"/>
  <c r="E18"/>
  <c r="F10" i="14936"/>
  <c r="F11"/>
  <c r="F13"/>
  <c r="F14"/>
  <c r="E11" i="1"/>
  <c r="D11"/>
  <c r="F14"/>
  <c r="E33"/>
  <c r="D33"/>
  <c r="E46"/>
  <c r="D46"/>
  <c r="E44"/>
  <c r="E25"/>
  <c r="M41" i="1296"/>
  <c r="F34" i="1"/>
  <c r="F35"/>
  <c r="F23"/>
  <c r="E9"/>
  <c r="E58"/>
  <c r="E42" s="1"/>
  <c r="F30"/>
  <c r="E29"/>
  <c r="D29"/>
  <c r="D18"/>
  <c r="A21"/>
  <c r="F10"/>
  <c r="D9"/>
  <c r="E7"/>
  <c r="E15"/>
  <c r="E21"/>
  <c r="E27"/>
  <c r="D7"/>
  <c r="F7" s="1"/>
  <c r="D15"/>
  <c r="F15" s="1"/>
  <c r="D21"/>
  <c r="D25"/>
  <c r="F25" s="1"/>
  <c r="D27"/>
  <c r="D40"/>
  <c r="F40" s="1"/>
  <c r="F41"/>
  <c r="E48"/>
  <c r="F36"/>
  <c r="F31"/>
  <c r="F32"/>
  <c r="D44"/>
  <c r="F44" s="1"/>
  <c r="D48"/>
  <c r="D58"/>
  <c r="F55"/>
  <c r="F54"/>
  <c r="F53"/>
  <c r="F52"/>
  <c r="F51"/>
  <c r="F50"/>
  <c r="F49"/>
  <c r="F47"/>
  <c r="F45"/>
  <c r="F39"/>
  <c r="F38"/>
  <c r="F37"/>
  <c r="F28"/>
  <c r="F26"/>
  <c r="F24"/>
  <c r="F22"/>
  <c r="F20"/>
  <c r="F19"/>
  <c r="F17"/>
  <c r="F16"/>
  <c r="F13"/>
  <c r="F12"/>
  <c r="F8"/>
  <c r="A7"/>
  <c r="E18" i="14936"/>
  <c r="D16"/>
  <c r="E16"/>
  <c r="D12"/>
  <c r="E12"/>
  <c r="D9"/>
  <c r="D6"/>
  <c r="E9"/>
  <c r="E6"/>
  <c r="N9" i="1296"/>
  <c r="F50"/>
  <c r="G50"/>
  <c r="H50"/>
  <c r="I50"/>
  <c r="J50"/>
  <c r="K50"/>
  <c r="L50"/>
  <c r="M50"/>
  <c r="E50"/>
  <c r="F48"/>
  <c r="G48"/>
  <c r="H48"/>
  <c r="I48"/>
  <c r="J48"/>
  <c r="K48"/>
  <c r="L48"/>
  <c r="M48"/>
  <c r="E48"/>
  <c r="F46"/>
  <c r="G46"/>
  <c r="H46"/>
  <c r="I46"/>
  <c r="J46"/>
  <c r="K46"/>
  <c r="L46"/>
  <c r="M46"/>
  <c r="E46"/>
  <c r="F43"/>
  <c r="G43"/>
  <c r="H43"/>
  <c r="I43"/>
  <c r="J43"/>
  <c r="K43"/>
  <c r="L43"/>
  <c r="M43"/>
  <c r="E43"/>
  <c r="F41"/>
  <c r="G41"/>
  <c r="H41"/>
  <c r="I41"/>
  <c r="J41"/>
  <c r="K41"/>
  <c r="L41"/>
  <c r="E41"/>
  <c r="F39"/>
  <c r="G39"/>
  <c r="H39"/>
  <c r="I39"/>
  <c r="J39"/>
  <c r="K39"/>
  <c r="L39"/>
  <c r="M39"/>
  <c r="E39"/>
  <c r="F34"/>
  <c r="G34"/>
  <c r="H34"/>
  <c r="I34"/>
  <c r="J34"/>
  <c r="K34"/>
  <c r="L34"/>
  <c r="M34"/>
  <c r="E34"/>
  <c r="F31"/>
  <c r="G31"/>
  <c r="H31"/>
  <c r="I31"/>
  <c r="J31"/>
  <c r="K31"/>
  <c r="L31"/>
  <c r="E31"/>
  <c r="N31" s="1"/>
  <c r="F26"/>
  <c r="G26"/>
  <c r="H26"/>
  <c r="I26"/>
  <c r="J26"/>
  <c r="K26"/>
  <c r="L26"/>
  <c r="M26"/>
  <c r="E26"/>
  <c r="F21"/>
  <c r="G21"/>
  <c r="H21"/>
  <c r="I21"/>
  <c r="J21"/>
  <c r="K21"/>
  <c r="L21"/>
  <c r="M21"/>
  <c r="E21"/>
  <c r="F17"/>
  <c r="G17"/>
  <c r="H17"/>
  <c r="I17"/>
  <c r="I52" s="1"/>
  <c r="J17"/>
  <c r="K17"/>
  <c r="L17"/>
  <c r="M17"/>
  <c r="E17"/>
  <c r="F15"/>
  <c r="G15"/>
  <c r="H15"/>
  <c r="H52" s="1"/>
  <c r="I15"/>
  <c r="J15"/>
  <c r="K15"/>
  <c r="L15"/>
  <c r="M15"/>
  <c r="E15"/>
  <c r="N8"/>
  <c r="N10"/>
  <c r="N11"/>
  <c r="N14"/>
  <c r="N16"/>
  <c r="N18"/>
  <c r="N19"/>
  <c r="N20"/>
  <c r="N22"/>
  <c r="N23"/>
  <c r="N24"/>
  <c r="N25"/>
  <c r="N27"/>
  <c r="N28"/>
  <c r="N29"/>
  <c r="N30"/>
  <c r="N32"/>
  <c r="N33"/>
  <c r="N35"/>
  <c r="N36"/>
  <c r="N37"/>
  <c r="N38"/>
  <c r="N40"/>
  <c r="N42"/>
  <c r="N44"/>
  <c r="N45"/>
  <c r="N47"/>
  <c r="N49"/>
  <c r="N51"/>
  <c r="L52"/>
  <c r="D18" i="14936"/>
  <c r="D15"/>
  <c r="N50" i="1296"/>
  <c r="F11" i="1"/>
  <c r="K52" i="1296" l="1"/>
  <c r="J52"/>
  <c r="F52"/>
  <c r="N39"/>
  <c r="N43"/>
  <c r="G52"/>
  <c r="N41"/>
  <c r="N15"/>
  <c r="E43" i="1"/>
  <c r="F18"/>
  <c r="F29"/>
  <c r="F9"/>
  <c r="D21" i="14936"/>
  <c r="N21" i="1296"/>
  <c r="N34"/>
  <c r="N46"/>
  <c r="E15" i="14936"/>
  <c r="E21" s="1"/>
  <c r="F33" i="1"/>
  <c r="N48" i="1296"/>
  <c r="M52"/>
  <c r="N26"/>
  <c r="E52"/>
  <c r="N17"/>
  <c r="N7"/>
  <c r="F48" i="1"/>
  <c r="D43"/>
  <c r="D42" s="1"/>
  <c r="F46"/>
  <c r="E6"/>
  <c r="E60" s="1"/>
  <c r="F27"/>
  <c r="D6"/>
  <c r="F21"/>
  <c r="F42" l="1"/>
  <c r="N52" i="1296"/>
  <c r="D60" i="1"/>
  <c r="F43"/>
  <c r="F6"/>
  <c r="F60" l="1"/>
</calcChain>
</file>

<file path=xl/sharedStrings.xml><?xml version="1.0" encoding="utf-8"?>
<sst xmlns="http://schemas.openxmlformats.org/spreadsheetml/2006/main" count="279" uniqueCount="260">
  <si>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</si>
  <si>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</si>
  <si>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</si>
  <si>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</si>
  <si>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</si>
  <si>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</si>
  <si>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</si>
  <si>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</si>
  <si>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</si>
  <si>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</si>
  <si>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</si>
  <si>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</si>
  <si>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</si>
  <si>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</si>
  <si>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</si>
  <si>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</si>
  <si>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</si>
  <si>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</si>
  <si>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</si>
  <si>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</si>
  <si>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</si>
  <si>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</si>
  <si>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</si>
  <si>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</si>
  <si>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</si>
  <si>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</si>
  <si>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</si>
  <si>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</si>
  <si>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</si>
  <si>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</si>
  <si>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</si>
  <si>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</si>
  <si>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</si>
  <si>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</si>
  <si>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</si>
  <si>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</si>
  <si>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</si>
  <si>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</si>
  <si>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</si>
  <si>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</si>
  <si>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</si>
  <si>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</si>
  <si>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</si>
  <si>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</si>
  <si>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</si>
  <si>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</si>
  <si>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</si>
  <si>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</si>
  <si>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</si>
  <si>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</si>
  <si>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</si>
  <si>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</si>
  <si>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</si>
  <si>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</si>
  <si>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</si>
  <si>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</si>
  <si>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</si>
  <si>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</si>
  <si>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</si>
  <si>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</si>
  <si>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</si>
  <si>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</si>
  <si>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</si>
  <si>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</si>
  <si>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</si>
  <si>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</si>
  <si>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</si>
  <si>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</si>
  <si>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</si>
  <si>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</si>
  <si>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</si>
  <si>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</si>
  <si>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</si>
  <si>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</si>
  <si>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</si>
  <si>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</si>
  <si>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</si>
  <si>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</si>
  <si>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</si>
  <si>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</si>
  <si>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</si>
  <si>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</si>
  <si>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</si>
  <si>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</si>
  <si>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</si>
  <si>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</si>
  <si>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</si>
  <si>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</si>
  <si>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</si>
  <si>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</si>
  <si>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</si>
  <si>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</si>
  <si>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</si>
  <si>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</si>
  <si>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</si>
  <si>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</si>
  <si>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</si>
  <si>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</si>
  <si>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</si>
  <si>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</si>
  <si>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</si>
  <si>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</si>
  <si>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</si>
  <si>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</si>
  <si>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</si>
  <si>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</si>
  <si>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</si>
  <si>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</si>
  <si>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</si>
  <si>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</si>
  <si>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</si>
  <si>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</si>
  <si>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</si>
  <si>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</si>
  <si>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</si>
  <si>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</si>
  <si>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</si>
  <si>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</si>
  <si>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</si>
  <si>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</si>
  <si>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</si>
  <si>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</si>
  <si>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</si>
  <si>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</si>
  <si>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</si>
  <si>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</si>
  <si>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</si>
  <si>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</si>
  <si>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</si>
  <si>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</si>
  <si>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</si>
  <si>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</si>
  <si>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</si>
  <si>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</si>
  <si>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</si>
  <si>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</si>
  <si>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919 01 02 00 00 00 0000 000</t>
  </si>
  <si>
    <t>Получение кредитов от кредитных организаций бюджетами городских округов  в валюте Российcкой Федерации</t>
  </si>
  <si>
    <t>919 01 02 00 00 04 0000 710</t>
  </si>
  <si>
    <t>Погашение кредитов, полученных от кредитных организаций бюджетами городских округов  в валюте Российcкой Федерации</t>
  </si>
  <si>
    <t>919 01 02 00 00 04 0000 810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</si>
  <si>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</si>
  <si>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</si>
  <si>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</si>
  <si>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</si>
  <si>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</si>
  <si>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</si>
  <si>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</si>
  <si>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</si>
  <si>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</si>
  <si>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</si>
  <si>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 в валюте Российской Федерации</t>
  </si>
  <si>
    <t xml:space="preserve"> 919 01 06 04 00 00 0000 000</t>
  </si>
  <si>
    <t>Бюджетные кредиты, предоставленные внутри страны в валюте Российской Федерации</t>
  </si>
  <si>
    <t>919 01 06 05 00 00 0000 000</t>
  </si>
  <si>
    <t>Возврат бюджетных кредитов, предоставленных внутри страны в валюте Российской Федерации</t>
  </si>
  <si>
    <t>919 01 06 05 00 00 0000 600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</si>
  <si>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</si>
  <si>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>919 01 06 05 01 04 0000 640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</si>
  <si>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</si>
  <si>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</si>
  <si>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</si>
  <si>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</si>
  <si>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</si>
  <si>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</si>
  <si>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</si>
  <si>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</si>
  <si>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</si>
  <si>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</si>
  <si>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</si>
  <si>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</si>
  <si>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</si>
  <si>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</si>
  <si>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</si>
  <si>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</si>
  <si>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</si>
  <si>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</si>
  <si>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</si>
  <si>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</si>
  <si>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</si>
  <si>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</si>
  <si>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</si>
  <si>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</si>
  <si>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</si>
  <si>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</si>
  <si>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</si>
  <si>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</si>
  <si>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</si>
  <si>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</si>
  <si>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</si>
  <si>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</si>
  <si>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</si>
  <si>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</si>
  <si>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</si>
  <si>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</si>
  <si>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</si>
  <si>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</si>
  <si>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</si>
  <si>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</si>
  <si>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</si>
  <si>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</si>
  <si>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</si>
  <si>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</si>
  <si>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</si>
  <si>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</si>
  <si>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</si>
  <si>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</si>
  <si>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</si>
  <si>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</si>
  <si>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</si>
  <si>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</si>
  <si>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</si>
  <si>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</si>
  <si>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</si>
  <si>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</si>
  <si>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</si>
  <si>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</si>
  <si>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</si>
  <si>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</si>
  <si>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</si>
  <si>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</si>
  <si>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</si>
  <si>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</si>
  <si>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</si>
  <si>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</si>
  <si>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</si>
  <si>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</si>
  <si>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</si>
  <si>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</si>
  <si>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</si>
  <si>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</si>
  <si>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</si>
  <si>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</si>
  <si>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</si>
  <si>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</si>
  <si>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919 01 06 04 01 04 0000 810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</si>
  <si>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</si>
  <si>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</si>
  <si>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000 1 11 05070 04 0000 120</t>
  </si>
  <si>
    <t xml:space="preserve">000 1 14 02040 04 0000 410 </t>
  </si>
  <si>
    <t>Доходы от реализации имущества, находящегося в собственности городских округов  (за 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</si>
  <si>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</si>
  <si>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</si>
  <si>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</si>
  <si>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</si>
  <si>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000 1 05 04000 02 0000 110</t>
  </si>
  <si>
    <t>Налог, взимаемый в связи с применением патентной системы налогообложения</t>
  </si>
  <si>
    <t>Информация об исполнении бюджета городского округа Верхотурский 
по доходам на 01.02.2015 года</t>
  </si>
  <si>
    <t>Объем 
средств
по Решению Думы
о бюджете 
на 2015 год, 
в тысячах 
рублей</t>
  </si>
  <si>
    <t>Исполнение 
на 01.02.2015 
года, 
в тысячах 
рублей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</si>
  <si>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</si>
  <si>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</si>
  <si>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</si>
  <si>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</si>
  <si>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Информация об исполнении бюджета городского округа Верхотурский 
по расходам на 01.02.2015 года</t>
  </si>
  <si>
    <t>Объем 
средств
по Решению
о бюджете 
на 2015 год, 
в тысячах 
рублей</t>
  </si>
  <si>
    <t>0107</t>
  </si>
  <si>
    <t xml:space="preserve">      Обеспечение проведения выборов и референдумрв</t>
  </si>
  <si>
    <t>Информация об исполнении бюджета городского округа Верхотурский 
по источникам финансирования дефицита бюджета на 01.02.2015 года</t>
  </si>
  <si>
    <t>Информация  об объеме просроченной кредиторской задолженности по городскому округу Верхотурский 
 (бюджетная деятельность) на 01.02.2015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</si>
</sst>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1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right" vertical="top" shrinkToFit="1"/>
    </xf>
    <xf numFmtId="10" fontId="3" fillId="25" borderId="10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/>
    <xf numFmtId="49" fontId="27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3" fontId="30" fillId="0" borderId="10" xfId="0" applyNumberFormat="1" applyFont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shrinkToFit="1"/>
    </xf>
    <xf numFmtId="0" fontId="27" fillId="24" borderId="10" xfId="0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center" vertical="top" shrinkToFit="1"/>
    </xf>
    <xf numFmtId="0" fontId="29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top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wrapText="1"/>
    </xf>
    <xf numFmtId="0" fontId="32" fillId="27" borderId="1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wrapText="1"/>
    </xf>
    <xf numFmtId="0" fontId="34" fillId="0" borderId="10" xfId="0" applyFont="1" applyBorder="1"/>
    <xf numFmtId="165" fontId="34" fillId="0" borderId="10" xfId="0" applyNumberFormat="1" applyFont="1" applyBorder="1"/>
    <xf numFmtId="0" fontId="23" fillId="0" borderId="0" xfId="0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/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/>
    </xf>
    <xf numFmtId="0" fontId="38" fillId="0" borderId="10" xfId="0" applyNumberFormat="1" applyFont="1" applyBorder="1" applyAlignment="1">
      <alignment horizontal="left" vertical="top" wrapText="1"/>
    </xf>
    <xf numFmtId="164" fontId="38" fillId="0" borderId="10" xfId="0" applyNumberFormat="1" applyFont="1" applyFill="1" applyBorder="1"/>
    <xf numFmtId="165" fontId="38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3" fillId="27" borderId="10" xfId="0" applyNumberFormat="1" applyFont="1" applyFill="1" applyBorder="1" applyAlignment="1">
      <alignment horizontal="right" vertical="top" shrinkToFit="1"/>
    </xf>
    <xf numFmtId="164" fontId="39" fillId="27" borderId="10" xfId="0" applyNumberFormat="1" applyFont="1" applyFill="1" applyBorder="1" applyAlignment="1">
      <alignment horizontal="right" vertical="top" shrinkToFit="1"/>
    </xf>
    <xf numFmtId="0" fontId="40" fillId="0" borderId="0" xfId="0" applyFont="1" applyAlignment="1">
      <alignment wrapText="1"/>
    </xf>
    <xf numFmtId="0" fontId="28" fillId="0" borderId="0" xfId="0" applyFont="1" applyAlignment="1">
      <alignment wrapText="1"/>
    </xf>
    <xf numFmtId="2" fontId="3" fillId="27" borderId="10" xfId="0" applyNumberFormat="1" applyFont="1" applyFill="1" applyBorder="1" applyAlignment="1">
      <alignment horizontal="right" vertical="top" shrinkToFit="1"/>
    </xf>
    <xf numFmtId="2" fontId="39" fillId="27" borderId="10" xfId="0" applyNumberFormat="1" applyFont="1" applyFill="1" applyBorder="1" applyAlignment="1">
      <alignment horizontal="right" vertical="top" shrinkToFit="1"/>
    </xf>
    <xf numFmtId="4" fontId="0" fillId="0" borderId="0" xfId="0" applyNumberFormat="1"/>
    <xf numFmtId="164" fontId="34" fillId="0" borderId="10" xfId="0" applyNumberFormat="1" applyFont="1" applyBorder="1" applyAlignment="1">
      <alignment horizontal="right" wrapText="1"/>
    </xf>
    <xf numFmtId="164" fontId="32" fillId="0" borderId="10" xfId="0" applyNumberFormat="1" applyFont="1" applyBorder="1" applyAlignment="1">
      <alignment horizontal="right" wrapText="1"/>
    </xf>
    <xf numFmtId="164" fontId="37" fillId="0" borderId="10" xfId="0" applyNumberFormat="1" applyFont="1" applyBorder="1"/>
    <xf numFmtId="164" fontId="33" fillId="0" borderId="10" xfId="0" applyNumberFormat="1" applyFont="1" applyBorder="1" applyAlignment="1">
      <alignment horizontal="right" wrapText="1"/>
    </xf>
    <xf numFmtId="164" fontId="31" fillId="0" borderId="10" xfId="0" applyNumberFormat="1" applyFont="1" applyBorder="1" applyAlignment="1">
      <alignment horizontal="right" wrapText="1"/>
    </xf>
    <xf numFmtId="164" fontId="0" fillId="0" borderId="0" xfId="0" applyNumberFormat="1"/>
    <xf numFmtId="2" fontId="3" fillId="0" borderId="10" xfId="0" applyNumberFormat="1" applyFont="1" applyFill="1" applyBorder="1" applyAlignment="1">
      <alignment horizontal="right" vertical="top" shrinkToFit="1"/>
    </xf>
    <xf numFmtId="4" fontId="3" fillId="28" borderId="10" xfId="0" applyNumberFormat="1" applyFont="1" applyFill="1" applyBorder="1" applyAlignment="1">
      <alignment horizontal="right" vertical="top" shrinkToFit="1"/>
    </xf>
    <xf numFmtId="1" fontId="29" fillId="0" borderId="10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 shrinkToFit="1"/>
    </xf>
    <xf numFmtId="0" fontId="27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9" fontId="29" fillId="0" borderId="10" xfId="0" applyNumberFormat="1" applyFont="1" applyFill="1" applyBorder="1" applyAlignment="1">
      <alignment horizontal="center" vertical="top" shrinkToFit="1"/>
    </xf>
    <xf numFmtId="0" fontId="29" fillId="0" borderId="10" xfId="0" applyFont="1" applyFill="1" applyBorder="1" applyAlignment="1">
      <alignment vertical="top" wrapText="1"/>
    </xf>
    <xf numFmtId="164" fontId="39" fillId="0" borderId="10" xfId="0" applyNumberFormat="1" applyFont="1" applyFill="1" applyBorder="1" applyAlignment="1">
      <alignment horizontal="right" vertical="top" shrinkToFit="1"/>
    </xf>
    <xf numFmtId="2" fontId="39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0" fontId="0" fillId="0" borderId="0" xfId="0" applyFill="1"/>
    <xf numFmtId="164" fontId="25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center" vertical="top" wrapText="1"/>
    </xf>
    <xf numFmtId="165" fontId="32" fillId="0" borderId="10" xfId="0" applyNumberFormat="1" applyFont="1" applyBorder="1"/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7" fillId="0" borderId="1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8" fillId="24" borderId="12" xfId="0" applyFont="1" applyFill="1" applyBorder="1" applyAlignment="1">
      <alignment horizontal="right"/>
    </xf>
    <xf numFmtId="0" fontId="4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top" wrapText="1"/>
    </xf>
    <xf numFmtId="0" fontId="28" fillId="0" borderId="17" xfId="0" applyFont="1" applyBorder="1" applyAlignment="1">
      <alignment vertical="top"/>
    </xf>
    <xf numFmtId="0" fontId="34" fillId="0" borderId="17" xfId="0" applyFont="1" applyBorder="1" applyAlignment="1">
      <alignment vertical="top"/>
    </xf>
    <xf numFmtId="0" fontId="31" fillId="0" borderId="13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164" fontId="33" fillId="0" borderId="10" xfId="0" applyNumberFormat="1" applyFont="1" applyBorder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workbookViewId="0">
      <selection activeCell="E18" sqref="E18"/>
    </sheetView>
  </sheetViews>
  <sheetFormatPr defaultRowHeight="12.75"/>
  <cols>
    <col min="1" max="1" width="6.140625" customWidth="1"/>
    <col min="2" max="2" width="21.85546875" customWidth="1"/>
    <col min="3" max="3" width="37.5703125" customWidth="1"/>
    <col min="4" max="4" width="11.28515625" customWidth="1"/>
    <col min="5" max="5" width="11.7109375" customWidth="1"/>
    <col min="6" max="6" width="10" customWidth="1"/>
  </cols>
  <sheetData>
    <row r="2" spans="1:6" ht="35.25" customHeight="1">
      <c r="A2" s="93" t="s">
        <v>247</v>
      </c>
      <c r="B2" s="93"/>
      <c r="C2" s="93"/>
      <c r="D2" s="93"/>
      <c r="E2" s="93"/>
      <c r="F2" s="93"/>
    </row>
    <row r="3" spans="1:6">
      <c r="A3" s="42"/>
      <c r="B3" s="42"/>
      <c r="C3" s="42"/>
      <c r="D3" s="42"/>
      <c r="E3" s="42"/>
      <c r="F3" s="42"/>
    </row>
    <row r="4" spans="1:6" ht="148.5" customHeight="1">
      <c r="A4" s="43" t="s">
        <v>127</v>
      </c>
      <c r="B4" s="43" t="s">
        <v>160</v>
      </c>
      <c r="C4" s="44" t="s">
        <v>170</v>
      </c>
      <c r="D4" s="45" t="s">
        <v>248</v>
      </c>
      <c r="E4" s="91" t="s">
        <v>249</v>
      </c>
      <c r="F4" s="9" t="s">
        <v>128</v>
      </c>
    </row>
    <row r="5" spans="1:6" ht="14.25">
      <c r="A5" s="58" t="s">
        <v>131</v>
      </c>
      <c r="B5" s="59" t="s">
        <v>179</v>
      </c>
      <c r="C5" s="60" t="s">
        <v>177</v>
      </c>
      <c r="D5" s="61">
        <v>4</v>
      </c>
      <c r="E5" s="62">
        <v>5</v>
      </c>
      <c r="F5" s="63">
        <v>6</v>
      </c>
    </row>
    <row r="6" spans="1:6">
      <c r="A6" s="46" t="s">
        <v>131</v>
      </c>
      <c r="B6" s="47" t="s">
        <v>202</v>
      </c>
      <c r="C6" s="48" t="s">
        <v>201</v>
      </c>
      <c r="D6" s="49">
        <f>D7+D11+D15+D18+D20+D21+D25+D27+D29+D33+D40+D9</f>
        <v>194922.19999999998</v>
      </c>
      <c r="E6" s="49">
        <f>E7+E11+E15+E18+E20+E21+E25+E27+E29+E33+E40+E9</f>
        <v>9232.4999999999982</v>
      </c>
      <c r="F6" s="50">
        <f>IF(D6=0,"-",IF(E6/D6*100&gt;110,"свыше 100",ROUND((E6/D6*100),1)))</f>
        <v>4.7</v>
      </c>
    </row>
    <row r="7" spans="1:6">
      <c r="A7" s="51">
        <f>A6+1</f>
        <v>2</v>
      </c>
      <c r="B7" s="47" t="s">
        <v>184</v>
      </c>
      <c r="C7" s="48" t="s">
        <v>183</v>
      </c>
      <c r="D7" s="49">
        <f>SUM(D8)</f>
        <v>155918</v>
      </c>
      <c r="E7" s="49">
        <f>SUM(E8)</f>
        <v>5131.3999999999996</v>
      </c>
      <c r="F7" s="50">
        <f t="shared" ref="F7:F60" si="0">IF(D7=0,"-",IF(E7/D7*100&gt;110,"свыше 100",ROUND((E7/D7*100),1)))</f>
        <v>3.3</v>
      </c>
    </row>
    <row r="8" spans="1:6">
      <c r="A8" s="51">
        <v>3</v>
      </c>
      <c r="B8" s="47" t="s">
        <v>166</v>
      </c>
      <c r="C8" s="48" t="s">
        <v>200</v>
      </c>
      <c r="D8" s="49">
        <v>155918</v>
      </c>
      <c r="E8" s="49">
        <v>5131.3999999999996</v>
      </c>
      <c r="F8" s="50">
        <f t="shared" si="0"/>
        <v>3.3</v>
      </c>
    </row>
    <row r="9" spans="1:6" ht="38.25">
      <c r="A9" s="51">
        <v>4</v>
      </c>
      <c r="B9" s="47" t="s">
        <v>224</v>
      </c>
      <c r="C9" s="48" t="s">
        <v>225</v>
      </c>
      <c r="D9" s="49">
        <f>SUM(D10)</f>
        <v>4562.8</v>
      </c>
      <c r="E9" s="49">
        <f>SUM(E10)</f>
        <v>254.5</v>
      </c>
      <c r="F9" s="50">
        <f t="shared" si="0"/>
        <v>5.6</v>
      </c>
    </row>
    <row r="10" spans="1:6" ht="38.25">
      <c r="A10" s="51">
        <v>5</v>
      </c>
      <c r="B10" s="47" t="s">
        <v>226</v>
      </c>
      <c r="C10" s="48" t="s">
        <v>227</v>
      </c>
      <c r="D10" s="49">
        <v>4562.8</v>
      </c>
      <c r="E10" s="49">
        <v>254.5</v>
      </c>
      <c r="F10" s="50">
        <f t="shared" si="0"/>
        <v>5.6</v>
      </c>
    </row>
    <row r="11" spans="1:6">
      <c r="A11" s="51">
        <v>6</v>
      </c>
      <c r="B11" s="47" t="s">
        <v>167</v>
      </c>
      <c r="C11" s="48" t="s">
        <v>181</v>
      </c>
      <c r="D11" s="49">
        <f>SUM(D12:D14)</f>
        <v>7927</v>
      </c>
      <c r="E11" s="49">
        <f>SUM(E12:E14)</f>
        <v>1890.1000000000001</v>
      </c>
      <c r="F11" s="50">
        <f t="shared" si="0"/>
        <v>23.8</v>
      </c>
    </row>
    <row r="12" spans="1:6" ht="25.5">
      <c r="A12" s="51">
        <v>7</v>
      </c>
      <c r="B12" s="47" t="s">
        <v>2</v>
      </c>
      <c r="C12" s="48" t="s">
        <v>3</v>
      </c>
      <c r="D12" s="49">
        <v>7693</v>
      </c>
      <c r="E12" s="49">
        <v>1677.7</v>
      </c>
      <c r="F12" s="50">
        <f t="shared" si="0"/>
        <v>21.8</v>
      </c>
    </row>
    <row r="13" spans="1:6">
      <c r="A13" s="51">
        <v>8</v>
      </c>
      <c r="B13" s="47" t="s">
        <v>4</v>
      </c>
      <c r="C13" s="48" t="s">
        <v>203</v>
      </c>
      <c r="D13" s="49">
        <v>114</v>
      </c>
      <c r="E13" s="49">
        <v>2.4</v>
      </c>
      <c r="F13" s="50">
        <f t="shared" si="0"/>
        <v>2.1</v>
      </c>
    </row>
    <row r="14" spans="1:6" ht="25.5">
      <c r="A14" s="51">
        <v>9</v>
      </c>
      <c r="B14" s="47" t="s">
        <v>245</v>
      </c>
      <c r="C14" s="48" t="s">
        <v>246</v>
      </c>
      <c r="D14" s="49">
        <v>120</v>
      </c>
      <c r="E14" s="49">
        <v>210</v>
      </c>
      <c r="F14" s="50" t="str">
        <f t="shared" si="0"/>
        <v>свыше 100</v>
      </c>
    </row>
    <row r="15" spans="1:6">
      <c r="A15" s="51">
        <v>10</v>
      </c>
      <c r="B15" s="47" t="s">
        <v>168</v>
      </c>
      <c r="C15" s="48" t="s">
        <v>182</v>
      </c>
      <c r="D15" s="49">
        <f>D16+D17</f>
        <v>7103</v>
      </c>
      <c r="E15" s="49">
        <f>E16+E17</f>
        <v>243.3</v>
      </c>
      <c r="F15" s="50">
        <f t="shared" si="0"/>
        <v>3.4</v>
      </c>
    </row>
    <row r="16" spans="1:6">
      <c r="A16" s="51">
        <v>11</v>
      </c>
      <c r="B16" s="47" t="s">
        <v>5</v>
      </c>
      <c r="C16" s="48" t="s">
        <v>6</v>
      </c>
      <c r="D16" s="49">
        <v>2297</v>
      </c>
      <c r="E16" s="49">
        <v>24.3</v>
      </c>
      <c r="F16" s="50">
        <f t="shared" si="0"/>
        <v>1.1000000000000001</v>
      </c>
    </row>
    <row r="17" spans="1:6">
      <c r="A17" s="51">
        <v>12</v>
      </c>
      <c r="B17" s="47" t="s">
        <v>7</v>
      </c>
      <c r="C17" s="48" t="s">
        <v>8</v>
      </c>
      <c r="D17" s="49">
        <v>4806</v>
      </c>
      <c r="E17" s="49">
        <v>219</v>
      </c>
      <c r="F17" s="50">
        <f t="shared" si="0"/>
        <v>4.5999999999999996</v>
      </c>
    </row>
    <row r="18" spans="1:6">
      <c r="A18" s="51">
        <v>13</v>
      </c>
      <c r="B18" s="47" t="s">
        <v>186</v>
      </c>
      <c r="C18" s="48" t="s">
        <v>185</v>
      </c>
      <c r="D18" s="49">
        <f>D19</f>
        <v>795</v>
      </c>
      <c r="E18" s="49">
        <f>E19</f>
        <v>53.9</v>
      </c>
      <c r="F18" s="50">
        <f t="shared" si="0"/>
        <v>6.8</v>
      </c>
    </row>
    <row r="19" spans="1:6" ht="38.25">
      <c r="A19" s="51">
        <v>14</v>
      </c>
      <c r="B19" s="47" t="s">
        <v>9</v>
      </c>
      <c r="C19" s="48" t="s">
        <v>10</v>
      </c>
      <c r="D19" s="49">
        <v>795</v>
      </c>
      <c r="E19" s="49">
        <v>53.9</v>
      </c>
      <c r="F19" s="50">
        <f t="shared" si="0"/>
        <v>6.8</v>
      </c>
    </row>
    <row r="20" spans="1:6" ht="43.5" customHeight="1">
      <c r="A20" s="51">
        <v>15</v>
      </c>
      <c r="B20" s="47" t="s">
        <v>213</v>
      </c>
      <c r="C20" s="48" t="s">
        <v>214</v>
      </c>
      <c r="D20" s="49">
        <v>0</v>
      </c>
      <c r="E20" s="49">
        <v>4.9000000000000004</v>
      </c>
      <c r="F20" s="50" t="str">
        <f t="shared" si="0"/>
        <v>-</v>
      </c>
    </row>
    <row r="21" spans="1:6" ht="52.5" customHeight="1">
      <c r="A21" s="51">
        <f>A20+1</f>
        <v>16</v>
      </c>
      <c r="B21" s="47" t="s">
        <v>187</v>
      </c>
      <c r="C21" s="48" t="s">
        <v>188</v>
      </c>
      <c r="D21" s="49">
        <f>SUM(D22:D24)</f>
        <v>12601.3</v>
      </c>
      <c r="E21" s="49">
        <f>SUM(E22:E24)</f>
        <v>475</v>
      </c>
      <c r="F21" s="50">
        <f t="shared" si="0"/>
        <v>3.8</v>
      </c>
    </row>
    <row r="22" spans="1:6" ht="80.25" customHeight="1">
      <c r="A22" s="51">
        <v>17</v>
      </c>
      <c r="B22" s="47" t="s">
        <v>11</v>
      </c>
      <c r="C22" s="48" t="s">
        <v>12</v>
      </c>
      <c r="D22" s="49">
        <v>3795.8</v>
      </c>
      <c r="E22" s="49">
        <v>132.1</v>
      </c>
      <c r="F22" s="50">
        <f t="shared" si="0"/>
        <v>3.5</v>
      </c>
    </row>
    <row r="23" spans="1:6" ht="90.75" customHeight="1">
      <c r="A23" s="51">
        <v>18</v>
      </c>
      <c r="B23" s="47" t="s">
        <v>236</v>
      </c>
      <c r="C23" s="48" t="s">
        <v>237</v>
      </c>
      <c r="D23" s="49">
        <v>0</v>
      </c>
      <c r="E23" s="49">
        <v>1</v>
      </c>
      <c r="F23" s="50" t="str">
        <f t="shared" si="0"/>
        <v>-</v>
      </c>
    </row>
    <row r="24" spans="1:6" ht="51">
      <c r="A24" s="51">
        <v>19</v>
      </c>
      <c r="B24" s="47" t="s">
        <v>238</v>
      </c>
      <c r="C24" s="48" t="s">
        <v>228</v>
      </c>
      <c r="D24" s="49">
        <v>8805.5</v>
      </c>
      <c r="E24" s="49">
        <v>341.9</v>
      </c>
      <c r="F24" s="50">
        <f t="shared" si="0"/>
        <v>3.9</v>
      </c>
    </row>
    <row r="25" spans="1:6" ht="25.5">
      <c r="A25" s="51">
        <v>20</v>
      </c>
      <c r="B25" s="47" t="s">
        <v>190</v>
      </c>
      <c r="C25" s="48" t="s">
        <v>189</v>
      </c>
      <c r="D25" s="49">
        <f>SUM(D26)</f>
        <v>52.3</v>
      </c>
      <c r="E25" s="49">
        <f>SUM(E26)</f>
        <v>22.4</v>
      </c>
      <c r="F25" s="50">
        <f t="shared" si="0"/>
        <v>42.8</v>
      </c>
    </row>
    <row r="26" spans="1:6" ht="25.5">
      <c r="A26" s="51">
        <v>21</v>
      </c>
      <c r="B26" s="47" t="s">
        <v>169</v>
      </c>
      <c r="C26" s="48" t="s">
        <v>208</v>
      </c>
      <c r="D26" s="49">
        <v>52.3</v>
      </c>
      <c r="E26" s="49">
        <v>22.4</v>
      </c>
      <c r="F26" s="50">
        <f t="shared" si="0"/>
        <v>42.8</v>
      </c>
    </row>
    <row r="27" spans="1:6" ht="38.25">
      <c r="A27" s="51">
        <v>22</v>
      </c>
      <c r="B27" s="47" t="s">
        <v>191</v>
      </c>
      <c r="C27" s="48" t="s">
        <v>13</v>
      </c>
      <c r="D27" s="49">
        <f>SUM(D28:D28)</f>
        <v>2377.6999999999998</v>
      </c>
      <c r="E27" s="49">
        <f>SUM(E28:E28)</f>
        <v>129.4</v>
      </c>
      <c r="F27" s="50">
        <f t="shared" si="0"/>
        <v>5.4</v>
      </c>
    </row>
    <row r="28" spans="1:6" ht="16.5" customHeight="1">
      <c r="A28" s="51">
        <v>23</v>
      </c>
      <c r="B28" s="47" t="s">
        <v>222</v>
      </c>
      <c r="C28" s="48" t="s">
        <v>217</v>
      </c>
      <c r="D28" s="49">
        <v>2377.6999999999998</v>
      </c>
      <c r="E28" s="49">
        <v>129.4</v>
      </c>
      <c r="F28" s="50">
        <f t="shared" si="0"/>
        <v>5.4</v>
      </c>
    </row>
    <row r="29" spans="1:6" ht="27" customHeight="1">
      <c r="A29" s="51">
        <v>24</v>
      </c>
      <c r="B29" s="47" t="s">
        <v>193</v>
      </c>
      <c r="C29" s="48" t="s">
        <v>192</v>
      </c>
      <c r="D29" s="49">
        <f>SUM(D30:D32)</f>
        <v>1524.1</v>
      </c>
      <c r="E29" s="49">
        <f>SUM(E30:E32)</f>
        <v>950.7</v>
      </c>
      <c r="F29" s="50">
        <f t="shared" si="0"/>
        <v>62.4</v>
      </c>
    </row>
    <row r="30" spans="1:6">
      <c r="A30" s="51">
        <v>25</v>
      </c>
      <c r="B30" s="47" t="s">
        <v>230</v>
      </c>
      <c r="C30" s="48" t="s">
        <v>229</v>
      </c>
      <c r="D30" s="49">
        <v>29.6</v>
      </c>
      <c r="E30" s="49">
        <v>0</v>
      </c>
      <c r="F30" s="50">
        <f t="shared" si="0"/>
        <v>0</v>
      </c>
    </row>
    <row r="31" spans="1:6" ht="102" customHeight="1">
      <c r="A31" s="51">
        <v>26</v>
      </c>
      <c r="B31" s="47" t="s">
        <v>239</v>
      </c>
      <c r="C31" s="48" t="s">
        <v>240</v>
      </c>
      <c r="D31" s="49">
        <v>1078.2</v>
      </c>
      <c r="E31" s="49">
        <v>676.5</v>
      </c>
      <c r="F31" s="50">
        <f t="shared" si="0"/>
        <v>62.7</v>
      </c>
    </row>
    <row r="32" spans="1:6" ht="63.75" customHeight="1">
      <c r="A32" s="51">
        <v>27</v>
      </c>
      <c r="B32" s="47" t="s">
        <v>194</v>
      </c>
      <c r="C32" s="48" t="s">
        <v>171</v>
      </c>
      <c r="D32" s="49">
        <v>416.3</v>
      </c>
      <c r="E32" s="49">
        <v>274.2</v>
      </c>
      <c r="F32" s="50">
        <f t="shared" si="0"/>
        <v>65.900000000000006</v>
      </c>
    </row>
    <row r="33" spans="1:6" ht="25.5">
      <c r="A33" s="51">
        <v>28</v>
      </c>
      <c r="B33" s="47" t="s">
        <v>196</v>
      </c>
      <c r="C33" s="48" t="s">
        <v>195</v>
      </c>
      <c r="D33" s="49">
        <f>SUM(D34:D39)</f>
        <v>2061</v>
      </c>
      <c r="E33" s="49">
        <f>SUM(E34:E39)</f>
        <v>76.900000000000006</v>
      </c>
      <c r="F33" s="50">
        <f t="shared" si="0"/>
        <v>3.7</v>
      </c>
    </row>
    <row r="34" spans="1:6" ht="28.5" customHeight="1">
      <c r="A34" s="51">
        <v>29</v>
      </c>
      <c r="B34" s="47" t="s">
        <v>243</v>
      </c>
      <c r="C34" s="48" t="s">
        <v>244</v>
      </c>
      <c r="D34" s="49">
        <v>0</v>
      </c>
      <c r="E34" s="49">
        <v>-0.3</v>
      </c>
      <c r="F34" s="50" t="str">
        <f t="shared" si="0"/>
        <v>-</v>
      </c>
    </row>
    <row r="35" spans="1:6" ht="38.25">
      <c r="A35" s="51">
        <v>30</v>
      </c>
      <c r="B35" s="47" t="s">
        <v>241</v>
      </c>
      <c r="C35" s="48" t="s">
        <v>242</v>
      </c>
      <c r="D35" s="49">
        <v>230</v>
      </c>
      <c r="E35" s="49">
        <v>30</v>
      </c>
      <c r="F35" s="50">
        <f t="shared" si="0"/>
        <v>13</v>
      </c>
    </row>
    <row r="36" spans="1:6" ht="27.75" customHeight="1">
      <c r="A36" s="51">
        <v>31</v>
      </c>
      <c r="B36" s="47" t="s">
        <v>14</v>
      </c>
      <c r="C36" s="48" t="s">
        <v>15</v>
      </c>
      <c r="D36" s="49">
        <v>40</v>
      </c>
      <c r="E36" s="49">
        <v>0</v>
      </c>
      <c r="F36" s="50">
        <f t="shared" si="0"/>
        <v>0</v>
      </c>
    </row>
    <row r="37" spans="1:6" ht="68.25" customHeight="1">
      <c r="A37" s="51">
        <v>32</v>
      </c>
      <c r="B37" s="47" t="s">
        <v>16</v>
      </c>
      <c r="C37" s="48" t="s">
        <v>17</v>
      </c>
      <c r="D37" s="49">
        <v>500</v>
      </c>
      <c r="E37" s="49">
        <v>0.5</v>
      </c>
      <c r="F37" s="50">
        <f t="shared" si="0"/>
        <v>0.1</v>
      </c>
    </row>
    <row r="38" spans="1:6" ht="51">
      <c r="A38" s="51">
        <v>33</v>
      </c>
      <c r="B38" s="47" t="s">
        <v>197</v>
      </c>
      <c r="C38" s="48" t="s">
        <v>174</v>
      </c>
      <c r="D38" s="49">
        <v>201</v>
      </c>
      <c r="E38" s="49">
        <v>0</v>
      </c>
      <c r="F38" s="50">
        <f t="shared" si="0"/>
        <v>0</v>
      </c>
    </row>
    <row r="39" spans="1:6" ht="38.25">
      <c r="A39" s="51">
        <v>34</v>
      </c>
      <c r="B39" s="47" t="s">
        <v>198</v>
      </c>
      <c r="C39" s="48" t="s">
        <v>199</v>
      </c>
      <c r="D39" s="49">
        <v>1090</v>
      </c>
      <c r="E39" s="49">
        <v>46.7</v>
      </c>
      <c r="F39" s="50">
        <f t="shared" si="0"/>
        <v>4.3</v>
      </c>
    </row>
    <row r="40" spans="1:6">
      <c r="A40" s="51">
        <v>35</v>
      </c>
      <c r="B40" s="47" t="s">
        <v>164</v>
      </c>
      <c r="C40" s="48" t="s">
        <v>163</v>
      </c>
      <c r="D40" s="49">
        <f>SUM(D41)</f>
        <v>0</v>
      </c>
      <c r="E40" s="49">
        <f>SUM(E41)</f>
        <v>0</v>
      </c>
      <c r="F40" s="50" t="str">
        <f t="shared" si="0"/>
        <v>-</v>
      </c>
    </row>
    <row r="41" spans="1:6">
      <c r="A41" s="51">
        <v>36</v>
      </c>
      <c r="B41" s="47" t="s">
        <v>215</v>
      </c>
      <c r="C41" s="48" t="s">
        <v>216</v>
      </c>
      <c r="D41" s="49">
        <v>0</v>
      </c>
      <c r="E41" s="49">
        <v>0</v>
      </c>
      <c r="F41" s="50" t="str">
        <f t="shared" si="0"/>
        <v>-</v>
      </c>
    </row>
    <row r="42" spans="1:6">
      <c r="A42" s="51">
        <v>37</v>
      </c>
      <c r="B42" s="47" t="s">
        <v>205</v>
      </c>
      <c r="C42" s="48" t="s">
        <v>204</v>
      </c>
      <c r="D42" s="49">
        <f>D43+D58</f>
        <v>248993.8</v>
      </c>
      <c r="E42" s="49">
        <f>E43+E58+E56</f>
        <v>-75615</v>
      </c>
      <c r="F42" s="50">
        <f t="shared" si="0"/>
        <v>-30.4</v>
      </c>
    </row>
    <row r="43" spans="1:6" ht="38.25">
      <c r="A43" s="51">
        <v>38</v>
      </c>
      <c r="B43" s="47" t="s">
        <v>210</v>
      </c>
      <c r="C43" s="48" t="s">
        <v>211</v>
      </c>
      <c r="D43" s="49">
        <f>D44+D46+D48+D54</f>
        <v>248993.8</v>
      </c>
      <c r="E43" s="49">
        <f>E44+E46+E48+E54</f>
        <v>13708.9</v>
      </c>
      <c r="F43" s="50">
        <f t="shared" si="0"/>
        <v>5.5</v>
      </c>
    </row>
    <row r="44" spans="1:6" ht="27.75" customHeight="1">
      <c r="A44" s="51">
        <v>39</v>
      </c>
      <c r="B44" s="47" t="s">
        <v>212</v>
      </c>
      <c r="C44" s="48" t="s">
        <v>18</v>
      </c>
      <c r="D44" s="49">
        <f>SUM(D45)</f>
        <v>38546</v>
      </c>
      <c r="E44" s="49">
        <f>SUM(E45)</f>
        <v>3213</v>
      </c>
      <c r="F44" s="50">
        <f t="shared" si="0"/>
        <v>8.3000000000000007</v>
      </c>
    </row>
    <row r="45" spans="1:6" ht="39.75" customHeight="1">
      <c r="A45" s="51">
        <v>40</v>
      </c>
      <c r="B45" s="47" t="s">
        <v>19</v>
      </c>
      <c r="C45" s="48" t="s">
        <v>165</v>
      </c>
      <c r="D45" s="49">
        <v>38546</v>
      </c>
      <c r="E45" s="49">
        <v>3213</v>
      </c>
      <c r="F45" s="50">
        <f t="shared" si="0"/>
        <v>8.3000000000000007</v>
      </c>
    </row>
    <row r="46" spans="1:6" ht="39.75" customHeight="1">
      <c r="A46" s="51">
        <v>41</v>
      </c>
      <c r="B46" s="47" t="s">
        <v>172</v>
      </c>
      <c r="C46" s="48" t="s">
        <v>175</v>
      </c>
      <c r="D46" s="49">
        <f>SUM(D47:D47)</f>
        <v>66157.7</v>
      </c>
      <c r="E46" s="49">
        <f>SUM(E47:E47)</f>
        <v>4757</v>
      </c>
      <c r="F46" s="50">
        <f t="shared" si="0"/>
        <v>7.2</v>
      </c>
    </row>
    <row r="47" spans="1:6" ht="25.5">
      <c r="A47" s="51">
        <v>42</v>
      </c>
      <c r="B47" s="47" t="s">
        <v>20</v>
      </c>
      <c r="C47" s="48" t="s">
        <v>21</v>
      </c>
      <c r="D47" s="49">
        <v>66157.7</v>
      </c>
      <c r="E47" s="49">
        <v>4757</v>
      </c>
      <c r="F47" s="50">
        <f t="shared" si="0"/>
        <v>7.2</v>
      </c>
    </row>
    <row r="48" spans="1:6" ht="27.75" customHeight="1">
      <c r="A48" s="51">
        <v>43</v>
      </c>
      <c r="B48" s="47" t="s">
        <v>161</v>
      </c>
      <c r="C48" s="48" t="s">
        <v>162</v>
      </c>
      <c r="D48" s="49">
        <f>SUM(D49:D53)</f>
        <v>144290.1</v>
      </c>
      <c r="E48" s="49">
        <f>SUM(E49:E53)</f>
        <v>5738.9</v>
      </c>
      <c r="F48" s="50">
        <f t="shared" si="0"/>
        <v>4</v>
      </c>
    </row>
    <row r="49" spans="1:6" ht="38.25" customHeight="1">
      <c r="A49" s="51">
        <v>44</v>
      </c>
      <c r="B49" s="47" t="s">
        <v>22</v>
      </c>
      <c r="C49" s="48" t="s">
        <v>23</v>
      </c>
      <c r="D49" s="52">
        <v>5382</v>
      </c>
      <c r="E49" s="52">
        <v>1164.5999999999999</v>
      </c>
      <c r="F49" s="50">
        <f t="shared" si="0"/>
        <v>21.6</v>
      </c>
    </row>
    <row r="50" spans="1:6" ht="51">
      <c r="A50" s="51">
        <v>45</v>
      </c>
      <c r="B50" s="47" t="s">
        <v>24</v>
      </c>
      <c r="C50" s="48" t="s">
        <v>25</v>
      </c>
      <c r="D50" s="52">
        <v>761</v>
      </c>
      <c r="E50" s="52">
        <v>0</v>
      </c>
      <c r="F50" s="50">
        <f t="shared" si="0"/>
        <v>0</v>
      </c>
    </row>
    <row r="51" spans="1:6" ht="51">
      <c r="A51" s="51">
        <v>46</v>
      </c>
      <c r="B51" s="47" t="s">
        <v>26</v>
      </c>
      <c r="C51" s="48" t="s">
        <v>27</v>
      </c>
      <c r="D51" s="52">
        <v>1657</v>
      </c>
      <c r="E51" s="52">
        <v>113.3</v>
      </c>
      <c r="F51" s="50">
        <f t="shared" si="0"/>
        <v>6.8</v>
      </c>
    </row>
    <row r="52" spans="1:6" ht="40.5" customHeight="1">
      <c r="A52" s="51">
        <v>47</v>
      </c>
      <c r="B52" s="47" t="s">
        <v>28</v>
      </c>
      <c r="C52" s="48" t="s">
        <v>29</v>
      </c>
      <c r="D52" s="52">
        <v>17533.099999999999</v>
      </c>
      <c r="E52" s="52">
        <v>2224</v>
      </c>
      <c r="F52" s="50">
        <f t="shared" si="0"/>
        <v>12.7</v>
      </c>
    </row>
    <row r="53" spans="1:6" ht="25.5">
      <c r="A53" s="51">
        <v>48</v>
      </c>
      <c r="B53" s="47" t="s">
        <v>209</v>
      </c>
      <c r="C53" s="48" t="s">
        <v>30</v>
      </c>
      <c r="D53" s="52">
        <v>118957</v>
      </c>
      <c r="E53" s="52">
        <v>2237</v>
      </c>
      <c r="F53" s="50">
        <f t="shared" si="0"/>
        <v>1.9</v>
      </c>
    </row>
    <row r="54" spans="1:6">
      <c r="A54" s="51">
        <v>49</v>
      </c>
      <c r="B54" s="47" t="s">
        <v>173</v>
      </c>
      <c r="C54" s="48" t="s">
        <v>176</v>
      </c>
      <c r="D54" s="52">
        <f>SUM(D55:D55)</f>
        <v>0</v>
      </c>
      <c r="E54" s="52">
        <f>SUM(E55:E55)</f>
        <v>0</v>
      </c>
      <c r="F54" s="50" t="str">
        <f t="shared" si="0"/>
        <v>-</v>
      </c>
    </row>
    <row r="55" spans="1:6" ht="28.5" customHeight="1">
      <c r="A55" s="51">
        <v>50</v>
      </c>
      <c r="B55" s="47" t="s">
        <v>31</v>
      </c>
      <c r="C55" s="48" t="s">
        <v>32</v>
      </c>
      <c r="D55" s="52">
        <v>0</v>
      </c>
      <c r="E55" s="52">
        <v>0</v>
      </c>
      <c r="F55" s="50" t="str">
        <f t="shared" si="0"/>
        <v>-</v>
      </c>
    </row>
    <row r="56" spans="1:6" ht="115.5" customHeight="1">
      <c r="A56" s="51">
        <v>51</v>
      </c>
      <c r="B56" s="47" t="s">
        <v>250</v>
      </c>
      <c r="C56" s="48" t="s">
        <v>251</v>
      </c>
      <c r="D56" s="52">
        <f>SUM(D57)</f>
        <v>0</v>
      </c>
      <c r="E56" s="52">
        <f>SUM(E57)</f>
        <v>290.5</v>
      </c>
      <c r="F56" s="50" t="str">
        <f t="shared" si="0"/>
        <v>-</v>
      </c>
    </row>
    <row r="57" spans="1:6" ht="41.25" customHeight="1">
      <c r="A57" s="51">
        <v>52</v>
      </c>
      <c r="B57" s="47" t="s">
        <v>252</v>
      </c>
      <c r="C57" s="48" t="s">
        <v>253</v>
      </c>
      <c r="D57" s="52">
        <v>0</v>
      </c>
      <c r="E57" s="52">
        <v>290.5</v>
      </c>
      <c r="F57" s="50" t="str">
        <f t="shared" si="0"/>
        <v>-</v>
      </c>
    </row>
    <row r="58" spans="1:6" ht="51">
      <c r="A58" s="51">
        <v>53</v>
      </c>
      <c r="B58" s="46" t="s">
        <v>206</v>
      </c>
      <c r="C58" s="53" t="s">
        <v>207</v>
      </c>
      <c r="D58" s="52">
        <f>D59</f>
        <v>0</v>
      </c>
      <c r="E58" s="52">
        <f>E59</f>
        <v>-89614.399999999994</v>
      </c>
      <c r="F58" s="50" t="s">
        <v>223</v>
      </c>
    </row>
    <row r="59" spans="1:6" ht="54" customHeight="1">
      <c r="A59" s="51">
        <v>54</v>
      </c>
      <c r="B59" s="46" t="s">
        <v>33</v>
      </c>
      <c r="C59" s="53" t="s">
        <v>34</v>
      </c>
      <c r="D59" s="52">
        <v>0</v>
      </c>
      <c r="E59" s="52">
        <v>-89614.399999999994</v>
      </c>
      <c r="F59" s="50" t="s">
        <v>223</v>
      </c>
    </row>
    <row r="60" spans="1:6">
      <c r="A60" s="51">
        <v>55</v>
      </c>
      <c r="B60" s="54" t="s">
        <v>178</v>
      </c>
      <c r="C60" s="55" t="s">
        <v>180</v>
      </c>
      <c r="D60" s="56">
        <f>D6+D42</f>
        <v>443916</v>
      </c>
      <c r="E60" s="56">
        <f>E6+E42</f>
        <v>-66382.5</v>
      </c>
      <c r="F60" s="57">
        <f t="shared" si="0"/>
        <v>-15</v>
      </c>
    </row>
  </sheetData>
  <mergeCells count="1">
    <mergeCell ref="A2:F2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63"/>
  <sheetViews>
    <sheetView showGridLines="0" workbookViewId="0">
      <selection activeCell="A52" sqref="A52"/>
    </sheetView>
  </sheetViews>
  <sheetFormatPr defaultRowHeight="12.75" outlineLevelRow="1"/>
  <cols>
    <col min="1" max="1" width="5.28515625" customWidth="1"/>
    <col min="3" max="3" width="40" customWidth="1"/>
    <col min="4" max="4" width="0" hidden="1" customWidth="1"/>
    <col min="5" max="5" width="14.7109375" customWidth="1"/>
    <col min="6" max="12" width="0" hidden="1" customWidth="1"/>
    <col min="13" max="13" width="13.85546875" customWidth="1"/>
    <col min="14" max="14" width="12.42578125" customWidth="1"/>
    <col min="15" max="16" width="0" hidden="1" customWidth="1"/>
  </cols>
  <sheetData>
    <row r="1" spans="1:16" ht="60" customHeight="1">
      <c r="C1" s="93" t="s">
        <v>254</v>
      </c>
      <c r="D1" s="93"/>
      <c r="E1" s="93"/>
      <c r="F1" s="93"/>
      <c r="G1" s="93"/>
      <c r="H1" s="93"/>
      <c r="I1" s="1"/>
      <c r="J1" s="1"/>
      <c r="K1" s="1"/>
      <c r="L1" s="1"/>
      <c r="M1" s="1"/>
      <c r="N1" s="1"/>
      <c r="O1" s="1"/>
      <c r="P1" s="1"/>
    </row>
    <row r="2" spans="1:16" ht="15.75" hidden="1" customHeight="1">
      <c r="A2" s="66" t="s">
        <v>218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2"/>
    </row>
    <row r="3" spans="1:16" ht="15.75" hidden="1"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3"/>
    </row>
    <row r="4" spans="1:16" ht="1.5" customHeight="1">
      <c r="C4" s="100"/>
      <c r="D4" s="100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99.75">
      <c r="A5" s="14" t="s">
        <v>127</v>
      </c>
      <c r="B5" s="15" t="s">
        <v>129</v>
      </c>
      <c r="C5" s="15" t="s">
        <v>130</v>
      </c>
      <c r="D5" s="24" t="s">
        <v>36</v>
      </c>
      <c r="E5" s="16" t="s">
        <v>255</v>
      </c>
      <c r="F5" s="24" t="s">
        <v>36</v>
      </c>
      <c r="G5" s="24" t="s">
        <v>36</v>
      </c>
      <c r="H5" s="24" t="s">
        <v>36</v>
      </c>
      <c r="I5" s="24" t="s">
        <v>36</v>
      </c>
      <c r="J5" s="24" t="s">
        <v>36</v>
      </c>
      <c r="K5" s="24" t="s">
        <v>36</v>
      </c>
      <c r="L5" s="24" t="s">
        <v>36</v>
      </c>
      <c r="M5" s="17" t="s">
        <v>249</v>
      </c>
      <c r="N5" s="18" t="s">
        <v>128</v>
      </c>
      <c r="O5" s="4" t="s">
        <v>36</v>
      </c>
      <c r="P5" s="4" t="s">
        <v>36</v>
      </c>
    </row>
    <row r="6" spans="1:16" ht="15">
      <c r="A6" s="19" t="s">
        <v>131</v>
      </c>
      <c r="B6" s="20">
        <v>2</v>
      </c>
      <c r="C6" s="20">
        <v>3</v>
      </c>
      <c r="D6" s="24"/>
      <c r="E6" s="21">
        <v>4</v>
      </c>
      <c r="F6" s="24"/>
      <c r="G6" s="24"/>
      <c r="H6" s="24"/>
      <c r="I6" s="24"/>
      <c r="J6" s="24"/>
      <c r="K6" s="24"/>
      <c r="L6" s="24"/>
      <c r="M6" s="22">
        <v>5</v>
      </c>
      <c r="N6" s="23">
        <v>6</v>
      </c>
      <c r="O6" s="4"/>
      <c r="P6" s="4"/>
    </row>
    <row r="7" spans="1:16" ht="15">
      <c r="A7" s="25">
        <v>1</v>
      </c>
      <c r="B7" s="26" t="s">
        <v>38</v>
      </c>
      <c r="C7" s="27" t="s">
        <v>37</v>
      </c>
      <c r="D7" s="26"/>
      <c r="E7" s="64">
        <f>SUM(E8:E14)</f>
        <v>45248.6</v>
      </c>
      <c r="F7" s="64">
        <f t="shared" ref="F7:M7" si="0">SUM(F8:F14)</f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2398.6</v>
      </c>
      <c r="N7" s="68">
        <f>M7/E7*100</f>
        <v>5.3009374875686763</v>
      </c>
      <c r="O7" s="5">
        <v>0</v>
      </c>
      <c r="P7" s="6">
        <v>0</v>
      </c>
    </row>
    <row r="8" spans="1:16" ht="60" outlineLevel="1">
      <c r="A8" s="25">
        <v>2</v>
      </c>
      <c r="B8" s="28" t="s">
        <v>40</v>
      </c>
      <c r="C8" s="29" t="s">
        <v>39</v>
      </c>
      <c r="D8" s="28" t="s">
        <v>219</v>
      </c>
      <c r="E8" s="65">
        <v>1446.1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39.200000000000003</v>
      </c>
      <c r="N8" s="69">
        <f t="shared" ref="N8:N51" si="1">M8/E8*100</f>
        <v>2.7107392296521682</v>
      </c>
      <c r="O8" s="5">
        <v>0</v>
      </c>
      <c r="P8" s="6">
        <v>0</v>
      </c>
    </row>
    <row r="9" spans="1:16" ht="60" outlineLevel="1">
      <c r="A9" s="25">
        <v>3</v>
      </c>
      <c r="B9" s="28" t="s">
        <v>42</v>
      </c>
      <c r="C9" s="29" t="s">
        <v>41</v>
      </c>
      <c r="D9" s="28"/>
      <c r="E9" s="65">
        <v>2336.9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55</v>
      </c>
      <c r="N9" s="69">
        <f t="shared" si="1"/>
        <v>2.3535452950489963</v>
      </c>
      <c r="O9" s="5">
        <v>0</v>
      </c>
      <c r="P9" s="6">
        <v>0</v>
      </c>
    </row>
    <row r="10" spans="1:16" ht="75" outlineLevel="1">
      <c r="A10" s="25">
        <v>4</v>
      </c>
      <c r="B10" s="28" t="s">
        <v>44</v>
      </c>
      <c r="C10" s="29" t="s">
        <v>43</v>
      </c>
      <c r="D10" s="28"/>
      <c r="E10" s="65">
        <v>26377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1637</v>
      </c>
      <c r="N10" s="69">
        <f t="shared" si="1"/>
        <v>6.2061644614626381</v>
      </c>
      <c r="O10" s="5">
        <v>0</v>
      </c>
      <c r="P10" s="6">
        <v>0</v>
      </c>
    </row>
    <row r="11" spans="1:16" ht="45" outlineLevel="1">
      <c r="A11" s="25">
        <v>5</v>
      </c>
      <c r="B11" s="28" t="s">
        <v>46</v>
      </c>
      <c r="C11" s="29" t="s">
        <v>45</v>
      </c>
      <c r="D11" s="28"/>
      <c r="E11" s="65">
        <v>7593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401.4</v>
      </c>
      <c r="N11" s="69">
        <f t="shared" si="1"/>
        <v>5.2864480442512836</v>
      </c>
      <c r="O11" s="5">
        <v>0</v>
      </c>
      <c r="P11" s="6">
        <v>0</v>
      </c>
    </row>
    <row r="12" spans="1:16" ht="30" outlineLevel="1">
      <c r="A12" s="25">
        <v>6</v>
      </c>
      <c r="B12" s="28" t="s">
        <v>256</v>
      </c>
      <c r="C12" s="29" t="s">
        <v>257</v>
      </c>
      <c r="D12" s="28"/>
      <c r="E12" s="65">
        <v>3167</v>
      </c>
      <c r="F12" s="65"/>
      <c r="G12" s="65"/>
      <c r="H12" s="65"/>
      <c r="I12" s="65"/>
      <c r="J12" s="65"/>
      <c r="K12" s="65"/>
      <c r="L12" s="65"/>
      <c r="M12" s="65">
        <v>0</v>
      </c>
      <c r="N12" s="69">
        <f t="shared" si="1"/>
        <v>0</v>
      </c>
      <c r="O12" s="5"/>
      <c r="P12" s="6"/>
    </row>
    <row r="13" spans="1:16" ht="15" outlineLevel="1">
      <c r="A13" s="25">
        <v>7</v>
      </c>
      <c r="B13" s="28" t="s">
        <v>48</v>
      </c>
      <c r="C13" s="29" t="s">
        <v>47</v>
      </c>
      <c r="D13" s="28"/>
      <c r="E13" s="65">
        <v>200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9">
        <v>0</v>
      </c>
      <c r="O13" s="5">
        <v>0</v>
      </c>
      <c r="P13" s="6">
        <v>0</v>
      </c>
    </row>
    <row r="14" spans="1:16" ht="18" customHeight="1" outlineLevel="1">
      <c r="A14" s="25">
        <v>8</v>
      </c>
      <c r="B14" s="28" t="s">
        <v>50</v>
      </c>
      <c r="C14" s="29" t="s">
        <v>49</v>
      </c>
      <c r="D14" s="28"/>
      <c r="E14" s="65">
        <v>4128.6000000000004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266</v>
      </c>
      <c r="N14" s="69">
        <f t="shared" si="1"/>
        <v>6.4428619871142745</v>
      </c>
      <c r="O14" s="5">
        <v>0</v>
      </c>
      <c r="P14" s="6">
        <v>0</v>
      </c>
    </row>
    <row r="15" spans="1:16" ht="15">
      <c r="A15" s="79">
        <v>9</v>
      </c>
      <c r="B15" s="80" t="s">
        <v>52</v>
      </c>
      <c r="C15" s="81" t="s">
        <v>51</v>
      </c>
      <c r="D15" s="80"/>
      <c r="E15" s="82">
        <f>SUM(E16)</f>
        <v>761</v>
      </c>
      <c r="F15" s="82">
        <f t="shared" ref="F15:M15" si="2">SUM(F16)</f>
        <v>0</v>
      </c>
      <c r="G15" s="82">
        <f t="shared" si="2"/>
        <v>0</v>
      </c>
      <c r="H15" s="82">
        <f t="shared" si="2"/>
        <v>0</v>
      </c>
      <c r="I15" s="82">
        <f t="shared" si="2"/>
        <v>0</v>
      </c>
      <c r="J15" s="82">
        <f t="shared" si="2"/>
        <v>0</v>
      </c>
      <c r="K15" s="82">
        <f t="shared" si="2"/>
        <v>0</v>
      </c>
      <c r="L15" s="82">
        <f t="shared" si="2"/>
        <v>0</v>
      </c>
      <c r="M15" s="82">
        <f t="shared" si="2"/>
        <v>0</v>
      </c>
      <c r="N15" s="77">
        <f t="shared" si="1"/>
        <v>0</v>
      </c>
      <c r="O15" s="78">
        <v>0</v>
      </c>
      <c r="P15" s="6">
        <v>0</v>
      </c>
    </row>
    <row r="16" spans="1:16" ht="30" outlineLevel="1">
      <c r="A16" s="79">
        <v>10</v>
      </c>
      <c r="B16" s="83" t="s">
        <v>54</v>
      </c>
      <c r="C16" s="84" t="s">
        <v>53</v>
      </c>
      <c r="D16" s="83"/>
      <c r="E16" s="85">
        <v>761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6">
        <f t="shared" si="1"/>
        <v>0</v>
      </c>
      <c r="O16" s="78">
        <v>0</v>
      </c>
      <c r="P16" s="6">
        <v>0</v>
      </c>
    </row>
    <row r="17" spans="1:16" ht="28.5">
      <c r="A17" s="79">
        <v>11</v>
      </c>
      <c r="B17" s="80" t="s">
        <v>56</v>
      </c>
      <c r="C17" s="81" t="s">
        <v>55</v>
      </c>
      <c r="D17" s="80"/>
      <c r="E17" s="82">
        <f>SUM(E18:E20)</f>
        <v>5287.7</v>
      </c>
      <c r="F17" s="82">
        <f t="shared" ref="F17:M17" si="3">SUM(F18:F20)</f>
        <v>0</v>
      </c>
      <c r="G17" s="82">
        <f t="shared" si="3"/>
        <v>0</v>
      </c>
      <c r="H17" s="82">
        <f t="shared" si="3"/>
        <v>0</v>
      </c>
      <c r="I17" s="82">
        <f t="shared" si="3"/>
        <v>0</v>
      </c>
      <c r="J17" s="82">
        <f t="shared" si="3"/>
        <v>0</v>
      </c>
      <c r="K17" s="82">
        <f t="shared" si="3"/>
        <v>0</v>
      </c>
      <c r="L17" s="82">
        <f t="shared" si="3"/>
        <v>0</v>
      </c>
      <c r="M17" s="82">
        <f t="shared" si="3"/>
        <v>74.099999999999994</v>
      </c>
      <c r="N17" s="77">
        <f t="shared" si="1"/>
        <v>1.4013654329859861</v>
      </c>
      <c r="O17" s="87">
        <v>0</v>
      </c>
      <c r="P17" s="6">
        <v>0</v>
      </c>
    </row>
    <row r="18" spans="1:16" ht="48" customHeight="1" outlineLevel="1">
      <c r="A18" s="79">
        <v>12</v>
      </c>
      <c r="B18" s="83" t="s">
        <v>58</v>
      </c>
      <c r="C18" s="84" t="s">
        <v>57</v>
      </c>
      <c r="D18" s="83"/>
      <c r="E18" s="85">
        <v>3027.1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74.099999999999994</v>
      </c>
      <c r="N18" s="86">
        <f t="shared" si="1"/>
        <v>2.4478874169997686</v>
      </c>
      <c r="O18" s="87">
        <v>0</v>
      </c>
      <c r="P18" s="6">
        <v>0</v>
      </c>
    </row>
    <row r="19" spans="1:16" ht="30" outlineLevel="1">
      <c r="A19" s="79">
        <v>13</v>
      </c>
      <c r="B19" s="83" t="s">
        <v>60</v>
      </c>
      <c r="C19" s="84" t="s">
        <v>59</v>
      </c>
      <c r="D19" s="83"/>
      <c r="E19" s="85">
        <v>2245.6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6">
        <f t="shared" si="1"/>
        <v>0</v>
      </c>
      <c r="O19" s="87">
        <v>0</v>
      </c>
      <c r="P19" s="6">
        <v>0</v>
      </c>
    </row>
    <row r="20" spans="1:16" ht="45" outlineLevel="1">
      <c r="A20" s="79">
        <v>14</v>
      </c>
      <c r="B20" s="83" t="s">
        <v>62</v>
      </c>
      <c r="C20" s="84" t="s">
        <v>61</v>
      </c>
      <c r="D20" s="83"/>
      <c r="E20" s="85">
        <v>15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6">
        <f t="shared" si="1"/>
        <v>0</v>
      </c>
      <c r="O20" s="87">
        <v>0</v>
      </c>
      <c r="P20" s="6">
        <v>0</v>
      </c>
    </row>
    <row r="21" spans="1:16" ht="15">
      <c r="A21" s="79">
        <v>15</v>
      </c>
      <c r="B21" s="80" t="s">
        <v>64</v>
      </c>
      <c r="C21" s="81" t="s">
        <v>63</v>
      </c>
      <c r="D21" s="80"/>
      <c r="E21" s="82">
        <f>SUM(E22:E25)</f>
        <v>18414.099999999999</v>
      </c>
      <c r="F21" s="82">
        <f>SUM(F22:F25)</f>
        <v>0</v>
      </c>
      <c r="G21" s="82">
        <f>SUM(G22:G25)</f>
        <v>0</v>
      </c>
      <c r="H21" s="82">
        <f>SUM(H22:H25)</f>
        <v>0</v>
      </c>
      <c r="I21" s="82">
        <f>SUM(I22:I25)</f>
        <v>0</v>
      </c>
      <c r="J21" s="82">
        <f>SUM(J22:J25)</f>
        <v>0</v>
      </c>
      <c r="K21" s="82">
        <f>SUM(K22:K25)</f>
        <v>0</v>
      </c>
      <c r="L21" s="82">
        <f>SUM(L22:L25)</f>
        <v>0</v>
      </c>
      <c r="M21" s="82">
        <f>SUM(M22:M25)</f>
        <v>1918</v>
      </c>
      <c r="N21" s="77">
        <f t="shared" si="1"/>
        <v>10.415931270059357</v>
      </c>
      <c r="O21" s="87">
        <v>0</v>
      </c>
      <c r="P21" s="6">
        <v>0</v>
      </c>
    </row>
    <row r="22" spans="1:16" ht="15" outlineLevel="1">
      <c r="A22" s="79">
        <v>16</v>
      </c>
      <c r="B22" s="83" t="s">
        <v>66</v>
      </c>
      <c r="C22" s="84" t="s">
        <v>65</v>
      </c>
      <c r="D22" s="83"/>
      <c r="E22" s="85">
        <v>546.5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288.10000000000002</v>
      </c>
      <c r="N22" s="86">
        <f t="shared" si="1"/>
        <v>52.717291857273565</v>
      </c>
      <c r="O22" s="87">
        <v>0</v>
      </c>
      <c r="P22" s="6">
        <v>0</v>
      </c>
    </row>
    <row r="23" spans="1:16" ht="15" outlineLevel="1">
      <c r="A23" s="79">
        <v>17</v>
      </c>
      <c r="B23" s="83" t="s">
        <v>68</v>
      </c>
      <c r="C23" s="84" t="s">
        <v>67</v>
      </c>
      <c r="D23" s="83"/>
      <c r="E23" s="85">
        <v>671.4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188.6</v>
      </c>
      <c r="N23" s="86">
        <f t="shared" si="1"/>
        <v>28.090557044980635</v>
      </c>
      <c r="O23" s="87">
        <v>0</v>
      </c>
      <c r="P23" s="6">
        <v>0</v>
      </c>
    </row>
    <row r="24" spans="1:16" ht="15" outlineLevel="1">
      <c r="A24" s="79">
        <v>18</v>
      </c>
      <c r="B24" s="83" t="s">
        <v>70</v>
      </c>
      <c r="C24" s="84" t="s">
        <v>69</v>
      </c>
      <c r="D24" s="83"/>
      <c r="E24" s="85">
        <v>12595.9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915.3</v>
      </c>
      <c r="N24" s="86">
        <f t="shared" si="1"/>
        <v>7.2666502592113309</v>
      </c>
      <c r="O24" s="87">
        <v>0</v>
      </c>
      <c r="P24" s="6">
        <v>0</v>
      </c>
    </row>
    <row r="25" spans="1:16" ht="33" customHeight="1" outlineLevel="1">
      <c r="A25" s="79">
        <v>19</v>
      </c>
      <c r="B25" s="83" t="s">
        <v>72</v>
      </c>
      <c r="C25" s="84" t="s">
        <v>71</v>
      </c>
      <c r="D25" s="83"/>
      <c r="E25" s="85">
        <v>4600.3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526</v>
      </c>
      <c r="N25" s="86">
        <f t="shared" si="1"/>
        <v>11.434036910636262</v>
      </c>
      <c r="O25" s="87">
        <v>0</v>
      </c>
      <c r="P25" s="6">
        <v>0</v>
      </c>
    </row>
    <row r="26" spans="1:16" ht="15" customHeight="1">
      <c r="A26" s="79">
        <v>20</v>
      </c>
      <c r="B26" s="80" t="s">
        <v>74</v>
      </c>
      <c r="C26" s="81" t="s">
        <v>73</v>
      </c>
      <c r="D26" s="80"/>
      <c r="E26" s="82">
        <f>SUM(E27:E30)</f>
        <v>46467.700000000004</v>
      </c>
      <c r="F26" s="82">
        <f t="shared" ref="F26:M26" si="4">SUM(F27:F30)</f>
        <v>0</v>
      </c>
      <c r="G26" s="82">
        <f t="shared" si="4"/>
        <v>0</v>
      </c>
      <c r="H26" s="82">
        <f t="shared" si="4"/>
        <v>0</v>
      </c>
      <c r="I26" s="82">
        <f t="shared" si="4"/>
        <v>0</v>
      </c>
      <c r="J26" s="82">
        <f t="shared" si="4"/>
        <v>0</v>
      </c>
      <c r="K26" s="82">
        <f t="shared" si="4"/>
        <v>0</v>
      </c>
      <c r="L26" s="82">
        <f t="shared" si="4"/>
        <v>0</v>
      </c>
      <c r="M26" s="82">
        <f t="shared" si="4"/>
        <v>1239.8</v>
      </c>
      <c r="N26" s="77">
        <f t="shared" si="1"/>
        <v>2.6680898774847903</v>
      </c>
      <c r="O26" s="87">
        <v>0</v>
      </c>
      <c r="P26" s="6">
        <v>0</v>
      </c>
    </row>
    <row r="27" spans="1:16" ht="15" outlineLevel="1">
      <c r="A27" s="79">
        <v>21</v>
      </c>
      <c r="B27" s="83" t="s">
        <v>76</v>
      </c>
      <c r="C27" s="84" t="s">
        <v>75</v>
      </c>
      <c r="D27" s="83"/>
      <c r="E27" s="85">
        <v>13773.5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349.9</v>
      </c>
      <c r="N27" s="86">
        <f t="shared" si="1"/>
        <v>2.5403855229244563</v>
      </c>
      <c r="O27" s="87">
        <v>0</v>
      </c>
      <c r="P27" s="6">
        <v>0</v>
      </c>
    </row>
    <row r="28" spans="1:16" ht="15" outlineLevel="1">
      <c r="A28" s="79">
        <v>22</v>
      </c>
      <c r="B28" s="83" t="s">
        <v>78</v>
      </c>
      <c r="C28" s="84" t="s">
        <v>77</v>
      </c>
      <c r="D28" s="83"/>
      <c r="E28" s="85">
        <v>12932.9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6">
        <f t="shared" si="1"/>
        <v>0</v>
      </c>
      <c r="O28" s="87">
        <v>0</v>
      </c>
      <c r="P28" s="6">
        <v>0</v>
      </c>
    </row>
    <row r="29" spans="1:16" ht="15" outlineLevel="1">
      <c r="A29" s="79">
        <v>23</v>
      </c>
      <c r="B29" s="83" t="s">
        <v>80</v>
      </c>
      <c r="C29" s="84" t="s">
        <v>79</v>
      </c>
      <c r="D29" s="83"/>
      <c r="E29" s="85">
        <v>7641.9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255.9</v>
      </c>
      <c r="N29" s="86">
        <f t="shared" si="1"/>
        <v>3.3486436619165394</v>
      </c>
      <c r="O29" s="87">
        <v>0</v>
      </c>
      <c r="P29" s="6">
        <v>0</v>
      </c>
    </row>
    <row r="30" spans="1:16" ht="30" outlineLevel="1">
      <c r="A30" s="79">
        <v>24</v>
      </c>
      <c r="B30" s="83" t="s">
        <v>82</v>
      </c>
      <c r="C30" s="84" t="s">
        <v>81</v>
      </c>
      <c r="D30" s="83"/>
      <c r="E30" s="85">
        <v>12119.4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634</v>
      </c>
      <c r="N30" s="86">
        <f t="shared" si="1"/>
        <v>5.2312820766704622</v>
      </c>
      <c r="O30" s="87">
        <v>0</v>
      </c>
      <c r="P30" s="6">
        <v>0</v>
      </c>
    </row>
    <row r="31" spans="1:16" ht="15">
      <c r="A31" s="79">
        <v>25</v>
      </c>
      <c r="B31" s="80" t="s">
        <v>84</v>
      </c>
      <c r="C31" s="81" t="s">
        <v>83</v>
      </c>
      <c r="D31" s="80"/>
      <c r="E31" s="82">
        <f>SUM(E32:E33)</f>
        <v>650.1</v>
      </c>
      <c r="F31" s="82">
        <f t="shared" ref="F31:M31" si="5">SUM(F32:F33)</f>
        <v>0</v>
      </c>
      <c r="G31" s="82">
        <f t="shared" si="5"/>
        <v>0</v>
      </c>
      <c r="H31" s="82">
        <f t="shared" si="5"/>
        <v>0</v>
      </c>
      <c r="I31" s="82">
        <f t="shared" si="5"/>
        <v>0</v>
      </c>
      <c r="J31" s="82">
        <f t="shared" si="5"/>
        <v>0</v>
      </c>
      <c r="K31" s="82">
        <f t="shared" si="5"/>
        <v>0</v>
      </c>
      <c r="L31" s="82">
        <f t="shared" si="5"/>
        <v>0</v>
      </c>
      <c r="M31" s="82">
        <f t="shared" si="5"/>
        <v>0</v>
      </c>
      <c r="N31" s="77">
        <f t="shared" si="1"/>
        <v>0</v>
      </c>
      <c r="O31" s="87">
        <v>0</v>
      </c>
      <c r="P31" s="6">
        <v>0</v>
      </c>
    </row>
    <row r="32" spans="1:16" ht="30" outlineLevel="1">
      <c r="A32" s="79">
        <v>26</v>
      </c>
      <c r="B32" s="83" t="s">
        <v>86</v>
      </c>
      <c r="C32" s="84" t="s">
        <v>85</v>
      </c>
      <c r="D32" s="83"/>
      <c r="E32" s="85">
        <v>69.599999999999994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6">
        <f t="shared" si="1"/>
        <v>0</v>
      </c>
      <c r="O32" s="87">
        <v>0</v>
      </c>
      <c r="P32" s="6">
        <v>0</v>
      </c>
    </row>
    <row r="33" spans="1:16" ht="30" outlineLevel="1">
      <c r="A33" s="79">
        <v>27</v>
      </c>
      <c r="B33" s="83" t="s">
        <v>88</v>
      </c>
      <c r="C33" s="84" t="s">
        <v>87</v>
      </c>
      <c r="D33" s="83"/>
      <c r="E33" s="85">
        <v>580.5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6">
        <f t="shared" si="1"/>
        <v>0</v>
      </c>
      <c r="O33" s="87">
        <v>0</v>
      </c>
      <c r="P33" s="6">
        <v>0</v>
      </c>
    </row>
    <row r="34" spans="1:16" ht="15">
      <c r="A34" s="79">
        <v>28</v>
      </c>
      <c r="B34" s="80" t="s">
        <v>90</v>
      </c>
      <c r="C34" s="81" t="s">
        <v>89</v>
      </c>
      <c r="D34" s="80"/>
      <c r="E34" s="82">
        <f>SUM(E35:E38)</f>
        <v>263525.09999999998</v>
      </c>
      <c r="F34" s="82">
        <f t="shared" ref="F34:M34" si="6">SUM(F35:F38)</f>
        <v>0</v>
      </c>
      <c r="G34" s="82">
        <f t="shared" si="6"/>
        <v>0</v>
      </c>
      <c r="H34" s="82">
        <f t="shared" si="6"/>
        <v>0</v>
      </c>
      <c r="I34" s="82">
        <f t="shared" si="6"/>
        <v>0</v>
      </c>
      <c r="J34" s="82">
        <f t="shared" si="6"/>
        <v>0</v>
      </c>
      <c r="K34" s="82">
        <f t="shared" si="6"/>
        <v>0</v>
      </c>
      <c r="L34" s="82">
        <f t="shared" si="6"/>
        <v>0</v>
      </c>
      <c r="M34" s="82">
        <f t="shared" si="6"/>
        <v>8980.9000000000015</v>
      </c>
      <c r="N34" s="77">
        <f t="shared" si="1"/>
        <v>3.4079865637087328</v>
      </c>
      <c r="O34" s="87">
        <v>0</v>
      </c>
      <c r="P34" s="6">
        <v>0</v>
      </c>
    </row>
    <row r="35" spans="1:16" ht="15" outlineLevel="1">
      <c r="A35" s="79">
        <v>29</v>
      </c>
      <c r="B35" s="83" t="s">
        <v>92</v>
      </c>
      <c r="C35" s="84" t="s">
        <v>91</v>
      </c>
      <c r="D35" s="83"/>
      <c r="E35" s="85">
        <v>64878.400000000001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2020.1</v>
      </c>
      <c r="N35" s="86">
        <f t="shared" si="1"/>
        <v>3.1136711139608866</v>
      </c>
      <c r="O35" s="87">
        <v>0</v>
      </c>
      <c r="P35" s="6">
        <v>0</v>
      </c>
    </row>
    <row r="36" spans="1:16" ht="15" outlineLevel="1">
      <c r="A36" s="79">
        <v>30</v>
      </c>
      <c r="B36" s="83" t="s">
        <v>94</v>
      </c>
      <c r="C36" s="84" t="s">
        <v>93</v>
      </c>
      <c r="D36" s="83"/>
      <c r="E36" s="85">
        <v>184271.4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6677.1</v>
      </c>
      <c r="N36" s="86">
        <f t="shared" si="1"/>
        <v>3.6235140124837604</v>
      </c>
      <c r="O36" s="87">
        <v>0</v>
      </c>
      <c r="P36" s="6">
        <v>0</v>
      </c>
    </row>
    <row r="37" spans="1:16" ht="30" outlineLevel="1">
      <c r="A37" s="79">
        <v>31</v>
      </c>
      <c r="B37" s="83" t="s">
        <v>96</v>
      </c>
      <c r="C37" s="84" t="s">
        <v>95</v>
      </c>
      <c r="D37" s="83"/>
      <c r="E37" s="85">
        <v>7084.6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9.6</v>
      </c>
      <c r="N37" s="86">
        <f t="shared" si="1"/>
        <v>0.13550518025011998</v>
      </c>
      <c r="O37" s="87">
        <v>0</v>
      </c>
      <c r="P37" s="6">
        <v>0</v>
      </c>
    </row>
    <row r="38" spans="1:16" ht="21.75" customHeight="1" outlineLevel="1">
      <c r="A38" s="79">
        <v>32</v>
      </c>
      <c r="B38" s="83" t="s">
        <v>98</v>
      </c>
      <c r="C38" s="84" t="s">
        <v>97</v>
      </c>
      <c r="D38" s="83"/>
      <c r="E38" s="85">
        <v>7290.7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274.10000000000002</v>
      </c>
      <c r="N38" s="86">
        <f t="shared" si="1"/>
        <v>3.7595841277243616</v>
      </c>
      <c r="O38" s="87">
        <v>0</v>
      </c>
      <c r="P38" s="6">
        <v>0</v>
      </c>
    </row>
    <row r="39" spans="1:16" ht="15">
      <c r="A39" s="79">
        <v>33</v>
      </c>
      <c r="B39" s="80" t="s">
        <v>100</v>
      </c>
      <c r="C39" s="81" t="s">
        <v>99</v>
      </c>
      <c r="D39" s="80" t="s">
        <v>220</v>
      </c>
      <c r="E39" s="82">
        <f t="shared" ref="E39:M39" si="7">SUM(E40:E40)</f>
        <v>38260.1</v>
      </c>
      <c r="F39" s="82">
        <f t="shared" si="7"/>
        <v>0</v>
      </c>
      <c r="G39" s="82">
        <f t="shared" si="7"/>
        <v>0</v>
      </c>
      <c r="H39" s="82">
        <f t="shared" si="7"/>
        <v>0</v>
      </c>
      <c r="I39" s="82">
        <f t="shared" si="7"/>
        <v>0</v>
      </c>
      <c r="J39" s="82">
        <f t="shared" si="7"/>
        <v>0</v>
      </c>
      <c r="K39" s="82">
        <f t="shared" si="7"/>
        <v>0</v>
      </c>
      <c r="L39" s="82">
        <f t="shared" si="7"/>
        <v>0</v>
      </c>
      <c r="M39" s="82">
        <f t="shared" si="7"/>
        <v>2134</v>
      </c>
      <c r="N39" s="77">
        <f t="shared" si="1"/>
        <v>5.5776121860632886</v>
      </c>
      <c r="O39" s="87">
        <v>0</v>
      </c>
      <c r="P39" s="6">
        <v>0</v>
      </c>
    </row>
    <row r="40" spans="1:16" ht="15" outlineLevel="1">
      <c r="A40" s="79">
        <v>34</v>
      </c>
      <c r="B40" s="83" t="s">
        <v>102</v>
      </c>
      <c r="C40" s="84" t="s">
        <v>101</v>
      </c>
      <c r="D40" s="83" t="s">
        <v>220</v>
      </c>
      <c r="E40" s="85">
        <v>38260.1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2134</v>
      </c>
      <c r="N40" s="86">
        <f t="shared" si="1"/>
        <v>5.5776121860632886</v>
      </c>
      <c r="O40" s="87">
        <v>0</v>
      </c>
      <c r="P40" s="6">
        <v>0</v>
      </c>
    </row>
    <row r="41" spans="1:16" ht="15">
      <c r="A41" s="79">
        <v>35</v>
      </c>
      <c r="B41" s="80" t="s">
        <v>104</v>
      </c>
      <c r="C41" s="81" t="s">
        <v>103</v>
      </c>
      <c r="D41" s="80"/>
      <c r="E41" s="82">
        <f>SUM(E42)</f>
        <v>145</v>
      </c>
      <c r="F41" s="82">
        <f t="shared" ref="F41:M41" si="8">SUM(F42)</f>
        <v>0</v>
      </c>
      <c r="G41" s="82">
        <f t="shared" si="8"/>
        <v>0</v>
      </c>
      <c r="H41" s="82">
        <f t="shared" si="8"/>
        <v>0</v>
      </c>
      <c r="I41" s="82">
        <f t="shared" si="8"/>
        <v>0</v>
      </c>
      <c r="J41" s="82">
        <f t="shared" si="8"/>
        <v>0</v>
      </c>
      <c r="K41" s="82">
        <f t="shared" si="8"/>
        <v>0</v>
      </c>
      <c r="L41" s="82">
        <f t="shared" si="8"/>
        <v>0</v>
      </c>
      <c r="M41" s="82">
        <f t="shared" si="8"/>
        <v>0</v>
      </c>
      <c r="N41" s="77">
        <f t="shared" si="1"/>
        <v>0</v>
      </c>
      <c r="O41" s="87">
        <v>0</v>
      </c>
      <c r="P41" s="6">
        <v>0</v>
      </c>
    </row>
    <row r="42" spans="1:16" ht="28.5" customHeight="1" outlineLevel="1">
      <c r="A42" s="79">
        <v>36</v>
      </c>
      <c r="B42" s="83" t="s">
        <v>106</v>
      </c>
      <c r="C42" s="84" t="s">
        <v>105</v>
      </c>
      <c r="D42" s="83"/>
      <c r="E42" s="85">
        <v>145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6">
        <f t="shared" si="1"/>
        <v>0</v>
      </c>
      <c r="O42" s="87">
        <v>0</v>
      </c>
      <c r="P42" s="6">
        <v>0</v>
      </c>
    </row>
    <row r="43" spans="1:16" ht="15">
      <c r="A43" s="79">
        <v>37</v>
      </c>
      <c r="B43" s="80" t="s">
        <v>108</v>
      </c>
      <c r="C43" s="81" t="s">
        <v>107</v>
      </c>
      <c r="D43" s="80"/>
      <c r="E43" s="82">
        <f t="shared" ref="E43:M43" si="9">SUM(E44:E45)</f>
        <v>24954</v>
      </c>
      <c r="F43" s="82">
        <f t="shared" si="9"/>
        <v>0</v>
      </c>
      <c r="G43" s="82">
        <f t="shared" si="9"/>
        <v>0</v>
      </c>
      <c r="H43" s="82">
        <f t="shared" si="9"/>
        <v>0</v>
      </c>
      <c r="I43" s="82">
        <f t="shared" si="9"/>
        <v>0</v>
      </c>
      <c r="J43" s="82">
        <f t="shared" si="9"/>
        <v>0</v>
      </c>
      <c r="K43" s="82">
        <f t="shared" si="9"/>
        <v>0</v>
      </c>
      <c r="L43" s="82">
        <f t="shared" si="9"/>
        <v>0</v>
      </c>
      <c r="M43" s="82">
        <f t="shared" si="9"/>
        <v>96.9</v>
      </c>
      <c r="N43" s="77">
        <f t="shared" si="1"/>
        <v>0.38831449867756673</v>
      </c>
      <c r="O43" s="87">
        <v>0</v>
      </c>
      <c r="P43" s="6">
        <v>0</v>
      </c>
    </row>
    <row r="44" spans="1:16" ht="15" outlineLevel="1">
      <c r="A44" s="79">
        <v>38</v>
      </c>
      <c r="B44" s="83" t="s">
        <v>110</v>
      </c>
      <c r="C44" s="84" t="s">
        <v>109</v>
      </c>
      <c r="D44" s="83" t="s">
        <v>221</v>
      </c>
      <c r="E44" s="85">
        <v>22734.3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68.900000000000006</v>
      </c>
      <c r="N44" s="86">
        <f t="shared" si="1"/>
        <v>0.30306629190254375</v>
      </c>
      <c r="O44" s="87">
        <v>0</v>
      </c>
      <c r="P44" s="6">
        <v>0</v>
      </c>
    </row>
    <row r="45" spans="1:16" ht="27.75" customHeight="1" outlineLevel="1">
      <c r="A45" s="79">
        <v>39</v>
      </c>
      <c r="B45" s="83" t="s">
        <v>112</v>
      </c>
      <c r="C45" s="84" t="s">
        <v>111</v>
      </c>
      <c r="D45" s="83"/>
      <c r="E45" s="85">
        <v>2219.6999999999998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28</v>
      </c>
      <c r="N45" s="86">
        <f t="shared" si="1"/>
        <v>1.2614317250078841</v>
      </c>
      <c r="O45" s="87">
        <v>0</v>
      </c>
      <c r="P45" s="6">
        <v>0</v>
      </c>
    </row>
    <row r="46" spans="1:16" ht="15">
      <c r="A46" s="79">
        <v>40</v>
      </c>
      <c r="B46" s="80" t="s">
        <v>114</v>
      </c>
      <c r="C46" s="81" t="s">
        <v>113</v>
      </c>
      <c r="D46" s="80"/>
      <c r="E46" s="82">
        <f>SUM(E47)</f>
        <v>2943.5</v>
      </c>
      <c r="F46" s="82">
        <f t="shared" ref="F46:M46" si="10">SUM(F47)</f>
        <v>0</v>
      </c>
      <c r="G46" s="82">
        <f t="shared" si="10"/>
        <v>0</v>
      </c>
      <c r="H46" s="82">
        <f t="shared" si="10"/>
        <v>0</v>
      </c>
      <c r="I46" s="82">
        <f t="shared" si="10"/>
        <v>0</v>
      </c>
      <c r="J46" s="82">
        <f t="shared" si="10"/>
        <v>0</v>
      </c>
      <c r="K46" s="82">
        <f t="shared" si="10"/>
        <v>0</v>
      </c>
      <c r="L46" s="82">
        <f t="shared" si="10"/>
        <v>0</v>
      </c>
      <c r="M46" s="82">
        <f t="shared" si="10"/>
        <v>153.5</v>
      </c>
      <c r="N46" s="77">
        <f t="shared" si="1"/>
        <v>5.2148802446067606</v>
      </c>
      <c r="O46" s="87">
        <v>0</v>
      </c>
      <c r="P46" s="6">
        <v>0</v>
      </c>
    </row>
    <row r="47" spans="1:16" ht="18.75" customHeight="1" outlineLevel="1">
      <c r="A47" s="79">
        <v>41</v>
      </c>
      <c r="B47" s="83" t="s">
        <v>116</v>
      </c>
      <c r="C47" s="84" t="s">
        <v>115</v>
      </c>
      <c r="D47" s="83"/>
      <c r="E47" s="85">
        <v>2943.5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153.5</v>
      </c>
      <c r="N47" s="86">
        <f t="shared" si="1"/>
        <v>5.2148802446067606</v>
      </c>
      <c r="O47" s="87">
        <v>0</v>
      </c>
      <c r="P47" s="6">
        <v>0</v>
      </c>
    </row>
    <row r="48" spans="1:16" ht="15">
      <c r="A48" s="79">
        <v>42</v>
      </c>
      <c r="B48" s="80" t="s">
        <v>118</v>
      </c>
      <c r="C48" s="81" t="s">
        <v>117</v>
      </c>
      <c r="D48" s="80"/>
      <c r="E48" s="82">
        <f>SUM(E49)</f>
        <v>200</v>
      </c>
      <c r="F48" s="82">
        <f t="shared" ref="F48:M48" si="11">SUM(F49)</f>
        <v>0</v>
      </c>
      <c r="G48" s="82">
        <f t="shared" si="11"/>
        <v>0</v>
      </c>
      <c r="H48" s="82">
        <f t="shared" si="11"/>
        <v>0</v>
      </c>
      <c r="I48" s="82">
        <f t="shared" si="11"/>
        <v>0</v>
      </c>
      <c r="J48" s="82">
        <f t="shared" si="11"/>
        <v>0</v>
      </c>
      <c r="K48" s="82">
        <f t="shared" si="11"/>
        <v>0</v>
      </c>
      <c r="L48" s="82">
        <f t="shared" si="11"/>
        <v>0</v>
      </c>
      <c r="M48" s="82">
        <f t="shared" si="11"/>
        <v>6.6</v>
      </c>
      <c r="N48" s="77">
        <f t="shared" si="1"/>
        <v>3.3000000000000003</v>
      </c>
      <c r="O48" s="87">
        <v>0</v>
      </c>
      <c r="P48" s="6">
        <v>0</v>
      </c>
    </row>
    <row r="49" spans="1:16" ht="18" customHeight="1" outlineLevel="1">
      <c r="A49" s="79">
        <v>43</v>
      </c>
      <c r="B49" s="83" t="s">
        <v>120</v>
      </c>
      <c r="C49" s="84" t="s">
        <v>119</v>
      </c>
      <c r="D49" s="83"/>
      <c r="E49" s="85">
        <v>200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6.6</v>
      </c>
      <c r="N49" s="86">
        <f t="shared" si="1"/>
        <v>3.3000000000000003</v>
      </c>
      <c r="O49" s="87">
        <v>0</v>
      </c>
      <c r="P49" s="6">
        <v>0</v>
      </c>
    </row>
    <row r="50" spans="1:16" ht="28.5">
      <c r="A50" s="79">
        <v>44</v>
      </c>
      <c r="B50" s="80" t="s">
        <v>122</v>
      </c>
      <c r="C50" s="81" t="s">
        <v>121</v>
      </c>
      <c r="D50" s="80"/>
      <c r="E50" s="82">
        <f>SUM(E51)</f>
        <v>556.1</v>
      </c>
      <c r="F50" s="82">
        <f t="shared" ref="F50:M50" si="12">SUM(F51)</f>
        <v>0</v>
      </c>
      <c r="G50" s="82">
        <f t="shared" si="12"/>
        <v>0</v>
      </c>
      <c r="H50" s="82">
        <f t="shared" si="12"/>
        <v>0</v>
      </c>
      <c r="I50" s="82">
        <f t="shared" si="12"/>
        <v>0</v>
      </c>
      <c r="J50" s="82">
        <f t="shared" si="12"/>
        <v>0</v>
      </c>
      <c r="K50" s="82">
        <f t="shared" si="12"/>
        <v>0</v>
      </c>
      <c r="L50" s="82">
        <f t="shared" si="12"/>
        <v>0</v>
      </c>
      <c r="M50" s="82">
        <f t="shared" si="12"/>
        <v>0</v>
      </c>
      <c r="N50" s="77">
        <f t="shared" si="1"/>
        <v>0</v>
      </c>
      <c r="O50" s="87">
        <v>0</v>
      </c>
      <c r="P50" s="6">
        <v>0</v>
      </c>
    </row>
    <row r="51" spans="1:16" ht="30" outlineLevel="1">
      <c r="A51" s="79">
        <v>45</v>
      </c>
      <c r="B51" s="83" t="s">
        <v>124</v>
      </c>
      <c r="C51" s="84" t="s">
        <v>123</v>
      </c>
      <c r="D51" s="83"/>
      <c r="E51" s="85">
        <v>556.1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6">
        <f t="shared" si="1"/>
        <v>0</v>
      </c>
      <c r="O51" s="87">
        <v>0</v>
      </c>
      <c r="P51" s="6">
        <v>0</v>
      </c>
    </row>
    <row r="52" spans="1:16" ht="15">
      <c r="A52" s="79">
        <v>46</v>
      </c>
      <c r="B52" s="95" t="s">
        <v>125</v>
      </c>
      <c r="C52" s="96"/>
      <c r="D52" s="97"/>
      <c r="E52" s="82">
        <f>E7+E15+E17+E21+E26+E31+E34+E39+E41+E43+E46+E48+E50</f>
        <v>447412.99999999994</v>
      </c>
      <c r="F52" s="82">
        <f>F7+F15+F17+F21+F26+F31+F34+F39+F41+F43+F46+F48+F50</f>
        <v>0</v>
      </c>
      <c r="G52" s="82">
        <f>G7+G15+G17+G21+G26+G31+G34+G39+G41+G43+G46+G48+G50</f>
        <v>0</v>
      </c>
      <c r="H52" s="82">
        <f>H7+H15+H17+H21+H26+H31+H34+H39+H41+H43+H46+H48+H50</f>
        <v>0</v>
      </c>
      <c r="I52" s="82">
        <f>I7+I15+I17+I21+I26+I31+I34+I39+I41+I43+I46+I48+I50</f>
        <v>0</v>
      </c>
      <c r="J52" s="82">
        <f>J7+J15+J17+J21+J26+J31+J34+J39+J41+J43+J46+J48+J50</f>
        <v>0</v>
      </c>
      <c r="K52" s="82">
        <f>K7+K15+K17+K21+K26+K31+K34+K39+K41+K43+K46+K48+K50</f>
        <v>0</v>
      </c>
      <c r="L52" s="82">
        <f>L7+L15+L17+L21+L26+L31+L34+L39+L41+L43+L46+L48+L50</f>
        <v>0</v>
      </c>
      <c r="M52" s="82">
        <f>M7+M15+M17+M21+M26+M31+M34+M39+M41+M43+M46+M48+M50</f>
        <v>17002.400000000001</v>
      </c>
      <c r="N52" s="77">
        <f>M52/E52*100</f>
        <v>3.8001577960407955</v>
      </c>
      <c r="O52" s="88">
        <v>0</v>
      </c>
      <c r="P52" s="7">
        <v>0</v>
      </c>
    </row>
    <row r="53" spans="1:16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"/>
    </row>
    <row r="54" spans="1:16">
      <c r="A54" s="89"/>
      <c r="B54" s="89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8"/>
    </row>
    <row r="55" spans="1:16" ht="28.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6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6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6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6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6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6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6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1:16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</sheetData>
  <mergeCells count="6">
    <mergeCell ref="C54:O54"/>
    <mergeCell ref="C1:H1"/>
    <mergeCell ref="B52:D52"/>
    <mergeCell ref="C2:O2"/>
    <mergeCell ref="C3:O3"/>
    <mergeCell ref="C4:P4"/>
  </mergeCells>
  <phoneticPr fontId="0" type="noConversion"/>
  <pageMargins left="0.78740157480314965" right="0.39370078740157483" top="0.39370078740157483" bottom="0.39370078740157483" header="0.39370078740157483" footer="0.39370078740157483"/>
  <pageSetup paperSize="9" scale="96" fitToHeight="20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8"/>
  <sheetViews>
    <sheetView zoomScale="75" workbookViewId="0">
      <selection activeCell="A23" sqref="A23"/>
    </sheetView>
  </sheetViews>
  <sheetFormatPr defaultRowHeight="12.75"/>
  <cols>
    <col min="1" max="1" width="5.5703125" customWidth="1"/>
    <col min="2" max="2" width="51.7109375" customWidth="1"/>
    <col min="3" max="3" width="29.28515625" customWidth="1"/>
    <col min="4" max="4" width="14.85546875" customWidth="1"/>
    <col min="5" max="5" width="14.7109375" customWidth="1"/>
    <col min="6" max="6" width="11.5703125" customWidth="1"/>
  </cols>
  <sheetData>
    <row r="2" spans="1:6" ht="65.25" customHeight="1">
      <c r="A2" s="102" t="s">
        <v>258</v>
      </c>
      <c r="B2" s="103"/>
      <c r="C2" s="103"/>
      <c r="D2" s="103"/>
      <c r="E2" s="103"/>
      <c r="F2" s="103"/>
    </row>
    <row r="3" spans="1:6" ht="12.75" customHeight="1">
      <c r="A3" s="107" t="s">
        <v>133</v>
      </c>
      <c r="B3" s="107" t="s">
        <v>1</v>
      </c>
      <c r="C3" s="107" t="s">
        <v>0</v>
      </c>
      <c r="D3" s="107" t="s">
        <v>255</v>
      </c>
      <c r="E3" s="104" t="s">
        <v>249</v>
      </c>
      <c r="F3" s="104" t="s">
        <v>128</v>
      </c>
    </row>
    <row r="4" spans="1:6" ht="108" customHeight="1">
      <c r="A4" s="108"/>
      <c r="B4" s="108"/>
      <c r="C4" s="108"/>
      <c r="D4" s="108"/>
      <c r="E4" s="105"/>
      <c r="F4" s="106"/>
    </row>
    <row r="5" spans="1:6" ht="15.75">
      <c r="A5" s="30">
        <v>1</v>
      </c>
      <c r="B5" s="30">
        <v>2</v>
      </c>
      <c r="C5" s="30">
        <v>3</v>
      </c>
      <c r="D5" s="30">
        <v>4</v>
      </c>
      <c r="E5" s="40">
        <v>5</v>
      </c>
      <c r="F5" s="40">
        <v>6</v>
      </c>
    </row>
    <row r="6" spans="1:6" ht="31.5">
      <c r="A6" s="31">
        <v>1</v>
      </c>
      <c r="B6" s="32" t="s">
        <v>135</v>
      </c>
      <c r="C6" s="33" t="s">
        <v>136</v>
      </c>
      <c r="D6" s="71">
        <f>D7+D8</f>
        <v>0</v>
      </c>
      <c r="E6" s="71">
        <f>E7+E8</f>
        <v>0</v>
      </c>
      <c r="F6" s="41">
        <v>0</v>
      </c>
    </row>
    <row r="7" spans="1:6" ht="47.25">
      <c r="A7" s="31">
        <v>2</v>
      </c>
      <c r="B7" s="36" t="s">
        <v>137</v>
      </c>
      <c r="C7" s="35" t="s">
        <v>138</v>
      </c>
      <c r="D7" s="72">
        <v>0</v>
      </c>
      <c r="E7" s="73">
        <v>0</v>
      </c>
      <c r="F7" s="92">
        <v>0</v>
      </c>
    </row>
    <row r="8" spans="1:6" ht="47.25">
      <c r="A8" s="31">
        <v>3</v>
      </c>
      <c r="B8" s="36" t="s">
        <v>139</v>
      </c>
      <c r="C8" s="35" t="s">
        <v>140</v>
      </c>
      <c r="D8" s="72">
        <v>0</v>
      </c>
      <c r="E8" s="73">
        <v>0</v>
      </c>
      <c r="F8" s="92">
        <v>0</v>
      </c>
    </row>
    <row r="9" spans="1:6" ht="47.25">
      <c r="A9" s="31">
        <v>4</v>
      </c>
      <c r="B9" s="32" t="s">
        <v>141</v>
      </c>
      <c r="C9" s="33" t="s">
        <v>142</v>
      </c>
      <c r="D9" s="74">
        <f>D10+D11</f>
        <v>0</v>
      </c>
      <c r="E9" s="74">
        <f>E10+E11</f>
        <v>0</v>
      </c>
      <c r="F9" s="41">
        <v>0</v>
      </c>
    </row>
    <row r="10" spans="1:6" ht="69.75" customHeight="1">
      <c r="A10" s="31">
        <v>5</v>
      </c>
      <c r="B10" s="34" t="s">
        <v>231</v>
      </c>
      <c r="C10" s="35" t="s">
        <v>232</v>
      </c>
      <c r="D10" s="72">
        <v>2500</v>
      </c>
      <c r="E10" s="73">
        <v>0</v>
      </c>
      <c r="F10" s="92">
        <f t="shared" ref="F7:F21" si="0">E10/D10%</f>
        <v>0</v>
      </c>
    </row>
    <row r="11" spans="1:6" ht="65.25" customHeight="1">
      <c r="A11" s="31">
        <v>6</v>
      </c>
      <c r="B11" s="34" t="s">
        <v>134</v>
      </c>
      <c r="C11" s="35" t="s">
        <v>233</v>
      </c>
      <c r="D11" s="72">
        <v>-2500</v>
      </c>
      <c r="E11" s="73">
        <v>0</v>
      </c>
      <c r="F11" s="92">
        <f t="shared" si="0"/>
        <v>0</v>
      </c>
    </row>
    <row r="12" spans="1:6" ht="31.5">
      <c r="A12" s="31">
        <v>7</v>
      </c>
      <c r="B12" s="32" t="s">
        <v>143</v>
      </c>
      <c r="C12" s="33" t="s">
        <v>144</v>
      </c>
      <c r="D12" s="74">
        <f>D13+D14</f>
        <v>3497</v>
      </c>
      <c r="E12" s="71">
        <f>E13+E14</f>
        <v>83384.899999999994</v>
      </c>
      <c r="F12" s="41">
        <v>0</v>
      </c>
    </row>
    <row r="13" spans="1:6" ht="32.25" customHeight="1">
      <c r="A13" s="31">
        <v>8</v>
      </c>
      <c r="B13" s="36" t="s">
        <v>145</v>
      </c>
      <c r="C13" s="35" t="s">
        <v>146</v>
      </c>
      <c r="D13" s="72">
        <v>-446416</v>
      </c>
      <c r="E13" s="73">
        <v>-18402.900000000001</v>
      </c>
      <c r="F13" s="92">
        <f t="shared" si="0"/>
        <v>4.1223656858177131</v>
      </c>
    </row>
    <row r="14" spans="1:6" ht="31.5">
      <c r="A14" s="31">
        <v>9</v>
      </c>
      <c r="B14" s="36" t="s">
        <v>147</v>
      </c>
      <c r="C14" s="35" t="s">
        <v>148</v>
      </c>
      <c r="D14" s="72">
        <v>449913</v>
      </c>
      <c r="E14" s="73">
        <v>101787.8</v>
      </c>
      <c r="F14" s="92">
        <f t="shared" si="0"/>
        <v>22.623885062223142</v>
      </c>
    </row>
    <row r="15" spans="1:6" ht="31.5">
      <c r="A15" s="31">
        <v>10</v>
      </c>
      <c r="B15" s="32" t="s">
        <v>149</v>
      </c>
      <c r="C15" s="33" t="s">
        <v>150</v>
      </c>
      <c r="D15" s="74">
        <f>D16-D18</f>
        <v>0</v>
      </c>
      <c r="E15" s="74">
        <f>-E16+E18</f>
        <v>0</v>
      </c>
      <c r="F15" s="41">
        <v>0</v>
      </c>
    </row>
    <row r="16" spans="1:6" ht="35.25" customHeight="1">
      <c r="A16" s="31">
        <v>11</v>
      </c>
      <c r="B16" s="32" t="s">
        <v>151</v>
      </c>
      <c r="C16" s="33" t="s">
        <v>152</v>
      </c>
      <c r="D16" s="74">
        <f>D17</f>
        <v>0</v>
      </c>
      <c r="E16" s="74">
        <f>E17</f>
        <v>0</v>
      </c>
      <c r="F16" s="41">
        <v>0</v>
      </c>
    </row>
    <row r="17" spans="1:6" ht="117.75" customHeight="1">
      <c r="A17" s="31">
        <v>12</v>
      </c>
      <c r="B17" s="36" t="s">
        <v>234</v>
      </c>
      <c r="C17" s="35" t="s">
        <v>235</v>
      </c>
      <c r="D17" s="72">
        <v>0</v>
      </c>
      <c r="E17" s="73">
        <v>0</v>
      </c>
      <c r="F17" s="92">
        <v>0</v>
      </c>
    </row>
    <row r="18" spans="1:6" ht="47.25">
      <c r="A18" s="31">
        <v>13</v>
      </c>
      <c r="B18" s="32" t="s">
        <v>153</v>
      </c>
      <c r="C18" s="33" t="s">
        <v>154</v>
      </c>
      <c r="D18" s="74">
        <f>D19</f>
        <v>0</v>
      </c>
      <c r="E18" s="74">
        <f>E19</f>
        <v>0</v>
      </c>
      <c r="F18" s="41">
        <v>0</v>
      </c>
    </row>
    <row r="19" spans="1:6" ht="31.5">
      <c r="A19" s="31">
        <v>14</v>
      </c>
      <c r="B19" s="36" t="s">
        <v>155</v>
      </c>
      <c r="C19" s="35" t="s">
        <v>156</v>
      </c>
      <c r="D19" s="72">
        <v>0</v>
      </c>
      <c r="E19" s="73">
        <v>0</v>
      </c>
      <c r="F19" s="92">
        <v>0</v>
      </c>
    </row>
    <row r="20" spans="1:6" ht="47.25">
      <c r="A20" s="31">
        <v>15</v>
      </c>
      <c r="B20" s="36" t="s">
        <v>157</v>
      </c>
      <c r="C20" s="35" t="s">
        <v>158</v>
      </c>
      <c r="D20" s="72">
        <v>0</v>
      </c>
      <c r="E20" s="73">
        <v>0</v>
      </c>
      <c r="F20" s="92">
        <v>0</v>
      </c>
    </row>
    <row r="21" spans="1:6" ht="35.25" customHeight="1">
      <c r="A21" s="37">
        <v>16</v>
      </c>
      <c r="B21" s="38" t="s">
        <v>159</v>
      </c>
      <c r="C21" s="39"/>
      <c r="D21" s="75">
        <f>D9+D15+D12+D6</f>
        <v>3497</v>
      </c>
      <c r="E21" s="75">
        <f>E9+E15+E12+E6</f>
        <v>83384.899999999994</v>
      </c>
      <c r="F21" s="110">
        <f t="shared" si="0"/>
        <v>2384.469545324564</v>
      </c>
    </row>
    <row r="22" spans="1:6">
      <c r="D22" s="76"/>
      <c r="E22" s="76"/>
    </row>
    <row r="23" spans="1:6">
      <c r="D23" s="76"/>
      <c r="E23" s="76"/>
    </row>
    <row r="24" spans="1:6">
      <c r="D24" s="76"/>
      <c r="E24" s="76"/>
    </row>
    <row r="25" spans="1:6">
      <c r="D25" s="76"/>
      <c r="E25" s="76"/>
    </row>
    <row r="26" spans="1:6">
      <c r="D26" s="76"/>
      <c r="E26" s="76"/>
    </row>
    <row r="27" spans="1:6">
      <c r="D27" s="76"/>
      <c r="E27" s="76"/>
    </row>
    <row r="28" spans="1:6">
      <c r="D28" s="76"/>
      <c r="E28" s="76"/>
    </row>
    <row r="29" spans="1:6">
      <c r="D29" s="76"/>
      <c r="E29" s="76"/>
    </row>
    <row r="30" spans="1:6">
      <c r="D30" s="76"/>
      <c r="E30" s="76"/>
    </row>
    <row r="31" spans="1:6">
      <c r="D31" s="76"/>
      <c r="E31" s="76"/>
    </row>
    <row r="32" spans="1:6">
      <c r="D32" s="76"/>
      <c r="E32" s="76"/>
    </row>
    <row r="33" spans="4:5">
      <c r="D33" s="76"/>
      <c r="E33" s="76"/>
    </row>
    <row r="34" spans="4:5">
      <c r="D34" s="70"/>
      <c r="E34" s="70"/>
    </row>
    <row r="35" spans="4:5">
      <c r="D35" s="70"/>
      <c r="E35" s="70"/>
    </row>
    <row r="36" spans="4:5">
      <c r="D36" s="70"/>
      <c r="E36" s="70"/>
    </row>
    <row r="37" spans="4:5">
      <c r="D37" s="70"/>
      <c r="E37" s="70"/>
    </row>
    <row r="38" spans="4:5">
      <c r="D38" s="70"/>
      <c r="E38" s="70"/>
    </row>
    <row r="39" spans="4:5">
      <c r="D39" s="70"/>
      <c r="E39" s="70"/>
    </row>
    <row r="40" spans="4:5">
      <c r="D40" s="70"/>
      <c r="E40" s="70"/>
    </row>
    <row r="41" spans="4:5">
      <c r="D41" s="70"/>
      <c r="E41" s="70"/>
    </row>
    <row r="42" spans="4:5">
      <c r="D42" s="70"/>
      <c r="E42" s="70"/>
    </row>
    <row r="43" spans="4:5">
      <c r="D43" s="70"/>
      <c r="E43" s="70"/>
    </row>
    <row r="44" spans="4:5">
      <c r="D44" s="70"/>
      <c r="E44" s="70"/>
    </row>
    <row r="45" spans="4:5">
      <c r="D45" s="70"/>
      <c r="E45" s="70"/>
    </row>
    <row r="46" spans="4:5">
      <c r="D46" s="70"/>
      <c r="E46" s="70"/>
    </row>
    <row r="47" spans="4:5">
      <c r="D47" s="70"/>
      <c r="E47" s="70"/>
    </row>
    <row r="48" spans="4:5">
      <c r="D48" s="70"/>
      <c r="E48" s="70"/>
    </row>
    <row r="49" spans="4:5">
      <c r="D49" s="70"/>
      <c r="E49" s="70"/>
    </row>
    <row r="50" spans="4:5">
      <c r="D50" s="70"/>
      <c r="E50" s="70"/>
    </row>
    <row r="51" spans="4:5">
      <c r="D51" s="70"/>
      <c r="E51" s="70"/>
    </row>
    <row r="52" spans="4:5">
      <c r="D52" s="70"/>
      <c r="E52" s="70"/>
    </row>
    <row r="53" spans="4:5">
      <c r="D53" s="70"/>
      <c r="E53" s="70"/>
    </row>
    <row r="54" spans="4:5">
      <c r="D54" s="70"/>
      <c r="E54" s="70"/>
    </row>
    <row r="55" spans="4:5">
      <c r="D55" s="70"/>
      <c r="E55" s="70"/>
    </row>
    <row r="56" spans="4:5">
      <c r="D56" s="70"/>
      <c r="E56" s="70"/>
    </row>
    <row r="57" spans="4:5">
      <c r="D57" s="70"/>
      <c r="E57" s="70"/>
    </row>
    <row r="58" spans="4:5">
      <c r="D58" s="70"/>
      <c r="E58" s="70"/>
    </row>
    <row r="59" spans="4:5">
      <c r="D59" s="70"/>
      <c r="E59" s="70"/>
    </row>
    <row r="60" spans="4:5">
      <c r="D60" s="70"/>
      <c r="E60" s="70"/>
    </row>
    <row r="61" spans="4:5">
      <c r="D61" s="70"/>
      <c r="E61" s="70"/>
    </row>
    <row r="62" spans="4:5">
      <c r="D62" s="70"/>
      <c r="E62" s="70"/>
    </row>
    <row r="63" spans="4:5">
      <c r="D63" s="70"/>
      <c r="E63" s="70"/>
    </row>
    <row r="64" spans="4:5">
      <c r="D64" s="70"/>
      <c r="E64" s="70"/>
    </row>
    <row r="65" spans="4:5">
      <c r="D65" s="70"/>
      <c r="E65" s="70"/>
    </row>
    <row r="66" spans="4:5">
      <c r="D66" s="70"/>
      <c r="E66" s="70"/>
    </row>
    <row r="67" spans="4:5">
      <c r="D67" s="70"/>
      <c r="E67" s="70"/>
    </row>
    <row r="68" spans="4:5">
      <c r="D68" s="70"/>
      <c r="E68" s="70"/>
    </row>
    <row r="69" spans="4:5">
      <c r="D69" s="70"/>
      <c r="E69" s="70"/>
    </row>
    <row r="70" spans="4:5">
      <c r="D70" s="70"/>
      <c r="E70" s="70"/>
    </row>
    <row r="71" spans="4:5">
      <c r="D71" s="70"/>
      <c r="E71" s="70"/>
    </row>
    <row r="72" spans="4:5">
      <c r="D72" s="70"/>
      <c r="E72" s="70"/>
    </row>
    <row r="73" spans="4:5">
      <c r="D73" s="70"/>
      <c r="E73" s="70"/>
    </row>
    <row r="74" spans="4:5">
      <c r="D74" s="70"/>
      <c r="E74" s="70"/>
    </row>
    <row r="75" spans="4:5">
      <c r="D75" s="70"/>
      <c r="E75" s="70"/>
    </row>
    <row r="76" spans="4:5">
      <c r="D76" s="70"/>
      <c r="E76" s="70"/>
    </row>
    <row r="77" spans="4:5">
      <c r="D77" s="70"/>
      <c r="E77" s="70"/>
    </row>
    <row r="78" spans="4:5">
      <c r="D78" s="70"/>
      <c r="E78" s="70"/>
    </row>
    <row r="79" spans="4:5">
      <c r="D79" s="70"/>
      <c r="E79" s="70"/>
    </row>
    <row r="80" spans="4:5">
      <c r="D80" s="70"/>
      <c r="E80" s="70"/>
    </row>
    <row r="81" spans="4:5">
      <c r="D81" s="70"/>
      <c r="E81" s="70"/>
    </row>
    <row r="82" spans="4:5">
      <c r="D82" s="70"/>
      <c r="E82" s="70"/>
    </row>
    <row r="83" spans="4:5">
      <c r="D83" s="70"/>
      <c r="E83" s="70"/>
    </row>
    <row r="84" spans="4:5">
      <c r="D84" s="70"/>
      <c r="E84" s="70"/>
    </row>
    <row r="85" spans="4:5">
      <c r="D85" s="70"/>
      <c r="E85" s="70"/>
    </row>
    <row r="86" spans="4:5">
      <c r="D86" s="70"/>
      <c r="E86" s="70"/>
    </row>
    <row r="87" spans="4:5">
      <c r="D87" s="70"/>
      <c r="E87" s="70"/>
    </row>
    <row r="88" spans="4:5">
      <c r="D88" s="70"/>
      <c r="E88" s="70"/>
    </row>
    <row r="89" spans="4:5">
      <c r="D89" s="70"/>
      <c r="E89" s="70"/>
    </row>
    <row r="90" spans="4:5">
      <c r="D90" s="70"/>
      <c r="E90" s="70"/>
    </row>
    <row r="91" spans="4:5">
      <c r="D91" s="70"/>
      <c r="E91" s="70"/>
    </row>
    <row r="92" spans="4:5">
      <c r="D92" s="70"/>
      <c r="E92" s="70"/>
    </row>
    <row r="93" spans="4:5">
      <c r="D93" s="70"/>
      <c r="E93" s="70"/>
    </row>
    <row r="94" spans="4:5">
      <c r="D94" s="70"/>
      <c r="E94" s="70"/>
    </row>
    <row r="95" spans="4:5">
      <c r="D95" s="70"/>
      <c r="E95" s="70"/>
    </row>
    <row r="96" spans="4:5">
      <c r="D96" s="70"/>
      <c r="E96" s="70"/>
    </row>
    <row r="97" spans="4:5">
      <c r="D97" s="70"/>
      <c r="E97" s="70"/>
    </row>
    <row r="98" spans="4:5">
      <c r="D98" s="70"/>
      <c r="E98" s="70"/>
    </row>
  </sheetData>
  <mergeCells count="7">
    <mergeCell ref="A2:F2"/>
    <mergeCell ref="E3:E4"/>
    <mergeCell ref="F3:F4"/>
    <mergeCell ref="A3:A4"/>
    <mergeCell ref="B3:B4"/>
    <mergeCell ref="C3:C4"/>
    <mergeCell ref="D3:D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workbookViewId="0">
      <selection activeCell="B6" sqref="B6"/>
    </sheetView>
  </sheetViews>
  <sheetFormatPr defaultRowHeight="12.75"/>
  <cols>
    <col min="1" max="1" width="51.140625" customWidth="1"/>
    <col min="2" max="2" width="35.42578125" customWidth="1"/>
  </cols>
  <sheetData>
    <row r="2" spans="1:8" ht="56.25" customHeight="1">
      <c r="A2" s="109" t="s">
        <v>259</v>
      </c>
      <c r="B2" s="93"/>
      <c r="C2" s="13"/>
      <c r="D2" s="13"/>
      <c r="E2" s="13"/>
      <c r="F2" s="13"/>
      <c r="G2" s="13"/>
      <c r="H2" s="13"/>
    </row>
    <row r="3" spans="1:8" ht="15.75">
      <c r="A3" s="11"/>
      <c r="B3" s="11"/>
    </row>
    <row r="4" spans="1:8" ht="45.75" customHeight="1">
      <c r="A4" s="9" t="s">
        <v>35</v>
      </c>
      <c r="B4" s="10" t="s">
        <v>132</v>
      </c>
      <c r="E4" s="67"/>
    </row>
    <row r="5" spans="1:8" ht="18" customHeight="1">
      <c r="A5" s="12" t="s">
        <v>126</v>
      </c>
      <c r="B5" s="90">
        <v>2168.8000000000002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</vt:lpstr>
      <vt:lpstr>источники</vt:lpstr>
      <vt:lpstr>кредиторка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2015-02-16T09:58:33Z</cp:lastPrinted>
  <dcterms:created xsi:type="dcterms:W3CDTF">2012-04-02T11:15:40Z</dcterms:created>
  <dcterms:modified xsi:type="dcterms:W3CDTF">2015-02-16T09:58:35Z</dcterms:modified>
</cp:coreProperties>
</file>