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5480" windowHeight="9210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_xlnm._FilterDatabase" localSheetId="0" hidden="1">'ФОРМА  ГП (6)'!$A$5:$K$104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(6)'!$6:$7</definedName>
    <definedName name="_xlnm.Print_Area" localSheetId="0">'ФОРМА  ГП (6)'!$A$1:$K$248</definedName>
  </definedNames>
  <calcPr fullCalcOnLoad="1"/>
</workbook>
</file>

<file path=xl/sharedStrings.xml><?xml version="1.0" encoding="utf-8"?>
<sst xmlns="http://schemas.openxmlformats.org/spreadsheetml/2006/main" count="221" uniqueCount="70">
  <si>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</si>
  <si>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</si>
  <si>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</si>
  <si>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</si>
  <si>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</si>
  <si>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</si>
  <si>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</si>
  <si>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</si>
  <si>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</si>
  <si>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>Объем расходов на выполнение мероприятия за счет всех источников 
финансирования, тыс.рублей</t>
  </si>
  <si>
    <t xml:space="preserve">Мероприятие 3. Поддержка творческих коллективов </t>
  </si>
  <si>
    <t>Мероприятие 1. Организация деятельности учреждений культуры культурно-досуговой сферы</t>
  </si>
  <si>
    <t>Мероприятие 2. Капитальный ремонт учреждений культуры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</si>
  <si>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</si>
  <si>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 xml:space="preserve">местный бюджет </t>
  </si>
  <si>
    <t>Приобретение новых книг, оформление подписки на журналы и газеты</t>
  </si>
  <si>
    <t>\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</si>
  <si>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</si>
  <si>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</si>
  <si>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</si>
  <si>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</si>
  <si>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</si>
  <si>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</si>
  <si>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</si>
  <si>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</si>
  <si>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</si>
  <si>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</si>
  <si>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</si>
  <si>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</si>
  <si>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</si>
  <si>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</si>
  <si>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</si>
  <si>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</si>
  <si>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</si>
  <si>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</si>
  <si>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</si>
  <si>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</si>
  <si>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номер строки целевых показателей, на достижение которых направлены мероприятия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</si>
  <si>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</si>
  <si>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Мероприятие 6.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</si>
  <si>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ПОДПРОГРАММА 5. "ОРГАНИЗАЦИЯ И КООРДИНАЦИЯ  ТУРИСТИЧЕСКОЙ ДЕЯТЕЛЬНОСТИ В ГОРОДСКОМ ОКРУГЕ ВЕРХОТУРСКИЙ"</t>
  </si>
  <si>
    <t>Мероприятие 4. Капитальный ремонт зданий и помещений учреждений культуры</t>
  </si>
  <si>
    <t>2018г. - ремонт крыши здания кинотеатра</t>
  </si>
  <si>
    <t>Приобретение большого принтера</t>
  </si>
  <si>
    <t>2019г. - постановка освещения сцены ЦК - 2789,1 т.руб.; ремонт 2-го этажа Пролетарского СДК - 3000 т.руб.; изыскания Дерябинского СДК - 1800 т.руб.                                                   2020г. - 3000 т.руб. ремонт кровли Дома Культуры город.;30% софинансирование стр-ва Дерябинского СДК-5100 т.руб.;ремонт крыши Кордюковского СДК -1400 т.руб.                                  2021г.- ремонт танцевального зала ЦК 4000 т.руб.</t>
  </si>
  <si>
    <t>2019г.- Приобретение обуви для Пролетарского и Кордюковского СДК; приобретение ноутбуков Пролетарский, Привокзальный, Красногорский, Дерябинский,Кордюковский СДК</t>
  </si>
  <si>
    <t>2019г. -комплект музык.оборудования ЦК, микшеры в Красногорский, Дерябинский СДК</t>
  </si>
  <si>
    <t>2019г. - принтер А-3, цветной безкартриджный принтер, стелажи книжные      2020-21гг. - книжные стелажи</t>
  </si>
  <si>
    <t>ПОДПРОГРАММА 1 "РАЗВИТИЕ КУЛЬТУРЫ И ИСКУССТВА ДО 2021 ГОДА"</t>
  </si>
  <si>
    <t>ПОДПРОГРАММА 2 "ОРГАНИЗАЦИЯ ДОПОЛНИТЕЛЬНОГО ОБРАЗОВАНИЯ ДО 2021 ГОДА"</t>
  </si>
  <si>
    <t>ПОДПРОГРАММА 3. ОБЕСПЕЧЕНИЕ РЕАЛИЗАЦИИ МУНИЦИПАЛЬНОЙ ПРОГРАММЫ "РАЗВИТИЕ КУЛЬТУРЫ В ГОРОДСКОМ ОКРУГЕ ВЕРХОТУРСКИЙ ДО 2021 ГОДА"</t>
  </si>
  <si>
    <t>ПОДПРОГРАММА 4. БИБЛИОТЕЧНОЕ ОБСЛУЖИВАНИЕ НАСЕЛЕНИЯ  ДО 2021 ГОДА"</t>
  </si>
  <si>
    <t>ПОДПРОГРАММА 6 "МОЛОДЕЖЬ ВЕРХОТУРЬЯ ДО 2021 ГОДА"</t>
  </si>
  <si>
    <t>ПОДПРОГРАММА 7 "О ДОПОЛНИТЕЛЬНЫХ МЕРАХ ПО ОГРАНИЧЕНИЮ РАСПРОСТРАНЕНИЯ ВИЧ-ИНФЕКЦИИ ДО 2021 ГОДА"</t>
  </si>
  <si>
    <t>ПОДПРОГРАММА 8 "ПРОФИЛАКТИКА ЭКСТРЕМИЗМА И ТЕРРОРИЗМА В ГОРОДСКОМ ОКРУГЕ ВЕРХОТУРСКИЙ ДО 2021 ГОДА"</t>
  </si>
  <si>
    <t xml:space="preserve">Приложение № 2 к муниципальной Программе  "Развитие культуры в ГО Верхотурский до 2021 года""
</t>
  </si>
  <si>
    <t>Мероприятие 7.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инвентарем и музыкальными инструментами</t>
  </si>
  <si>
    <t>Мероприятие 4. Капитальный ремонт зданий и учреждений культуры</t>
  </si>
  <si>
    <r>
      <t>ПОДПРОГРАММА 9 "ПРОФИЛАКТИКА</t>
    </r>
    <r>
      <rPr>
        <b/>
        <sz val="12"/>
        <color indexed="8"/>
        <rFont val="Times New Roman"/>
        <family val="1"/>
      </rPr>
      <t xml:space="preserve"> ПРАВОНАРУШЕНИЙ, НАРКОМАНИИ И ПЬЯНСТВА В ГОРОДСКОМ ОКРУГЕ   ВЕРХОТУРСКИЙ ДО 2021 ГОДА"</t>
    </r>
  </si>
  <si>
    <t>План мероприятий по выполнению муниципальной программы городского округа Верхотурский "Развитие культуры в городском округе Верхотурский до 2021 года"</t>
  </si>
  <si>
    <t>Ремонт кровли здания Дома ремесленников</t>
  </si>
  <si>
    <t>Организация и проведение мероприятий: "Верхотурская рождественская ярмарка", "Троицкие гуляния", "Симеоновская ярмарка", конкурс "Незабываемые традиции"                                                            Приобретение печатной продукции</t>
  </si>
  <si>
    <t xml:space="preserve"> Мероприятие 2. Создание условий и организация мероприятий </t>
  </si>
  <si>
    <t xml:space="preserve">Проведение детского районного фестиваля традиционных уральских ремесел "Верхотурье мастеровое"                                                                                             </t>
  </si>
  <si>
    <t>-</t>
  </si>
  <si>
    <t>Мероприятие 6. Проведение ремонтных работ в зданиях и помещениях, в которых размещаются детские школы искусств и (или) укрепление материально-технической базы таких организаций</t>
  </si>
  <si>
    <t>Мероприятие 4.Сохранение, возрождение и развитие народных художественных промыслов</t>
  </si>
  <si>
    <t>Мероприятие 6. Денежное поощрение лучшим муниципальным учреждениям культуры, находящимся на территориях сельских поселений Свердловской области</t>
  </si>
  <si>
    <t>Мероприятие 7. Денежное поощрение лучшим работникам муниципальных учреждений культуры, находящимся на территориях сельских поселений Свердловской области</t>
  </si>
  <si>
    <t>Мероприятие 8. Денежное поощрение лучшим работникам муниципальных учреждений культуры, находящимся на территориях сельских поселений Свердловской области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</si>
</sst>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(* #,##0.00_);_(* \(#,##0.00\);_(* &quot;-&quot;??_);_(@_)"/>
    <numFmt numFmtId="175" formatCode="_-* #,##0.0_р_._-;\-* #,##0.0_р_._-;_-* &quot;-&quot;?_р_._-;_-@_-"/>
    <numFmt numFmtId="176" formatCode="[$-FC19]d\ mmmm\ yyyy\ &quot;г.&quot;"/>
    <numFmt numFmtId="177" formatCode="##\ ###\ 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_ ;\-#,##0.0\ "/>
    <numFmt numFmtId="183" formatCode="_(&quot;р.&quot;* #,##0_);_(&quot;р.&quot;* \(#,##0\);_(&quot;р.&quot;* &quot;-&quot;_);_(@_)"/>
    <numFmt numFmtId="184" formatCode="_(* #,##0_);_(* \(#,##0\);_(* &quot;-&quot;_);_(@_)"/>
    <numFmt numFmtId="185" formatCode="_(&quot;р.&quot;* #,##0.00_);_(&quot;р.&quot;* \(#,##0.00\);_(&quot;р.&quot;* &quot;-&quot;??_);_(@_)"/>
    <numFmt numFmtId="186" formatCode="0.0"/>
    <numFmt numFmtId="187" formatCode="#,##0_ ;\-#,##0\ "/>
    <numFmt numFmtId="188" formatCode="#,##0.00_ ;\-#,##0.00\ "/>
    <numFmt numFmtId="189" formatCode="_-* #,##0.0\ _₽_-;\-* #,##0.0\ _₽_-;_-* &quot;-&quot;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4" fillId="5" borderId="0" xfId="0" applyFont="1" applyFill="1" applyAlignment="1">
      <alignment horizontal="center"/>
    </xf>
    <xf numFmtId="173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73" fontId="4" fillId="6" borderId="0" xfId="0" applyNumberFormat="1" applyFont="1" applyFill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49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/>
    </xf>
    <xf numFmtId="175" fontId="53" fillId="0" borderId="0" xfId="0" applyNumberFormat="1" applyFont="1" applyFill="1" applyAlignment="1">
      <alignment horizontal="center"/>
    </xf>
    <xf numFmtId="175" fontId="53" fillId="33" borderId="0" xfId="0" applyNumberFormat="1" applyFont="1" applyFill="1" applyAlignment="1">
      <alignment horizontal="center"/>
    </xf>
    <xf numFmtId="49" fontId="54" fillId="0" borderId="0" xfId="0" applyNumberFormat="1" applyFont="1" applyFill="1" applyAlignment="1">
      <alignment/>
    </xf>
    <xf numFmtId="0" fontId="53" fillId="0" borderId="0" xfId="0" applyFont="1" applyFill="1" applyAlignment="1">
      <alignment horizontal="left" wrapText="1"/>
    </xf>
    <xf numFmtId="0" fontId="53" fillId="33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3" fillId="5" borderId="10" xfId="0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wrapText="1"/>
    </xf>
    <xf numFmtId="173" fontId="54" fillId="0" borderId="10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 wrapText="1"/>
    </xf>
    <xf numFmtId="175" fontId="54" fillId="33" borderId="10" xfId="0" applyNumberFormat="1" applyFont="1" applyFill="1" applyBorder="1" applyAlignment="1">
      <alignment wrapText="1"/>
    </xf>
    <xf numFmtId="49" fontId="54" fillId="0" borderId="10" xfId="0" applyNumberFormat="1" applyFont="1" applyFill="1" applyBorder="1" applyAlignment="1">
      <alignment/>
    </xf>
    <xf numFmtId="173" fontId="54" fillId="33" borderId="10" xfId="0" applyNumberFormat="1" applyFont="1" applyFill="1" applyBorder="1" applyAlignment="1">
      <alignment/>
    </xf>
    <xf numFmtId="173" fontId="53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/>
    </xf>
    <xf numFmtId="173" fontId="53" fillId="0" borderId="10" xfId="0" applyNumberFormat="1" applyFont="1" applyFill="1" applyBorder="1" applyAlignment="1">
      <alignment horizontal="center"/>
    </xf>
    <xf numFmtId="173" fontId="53" fillId="33" borderId="10" xfId="0" applyNumberFormat="1" applyFont="1" applyFill="1" applyBorder="1" applyAlignment="1">
      <alignment horizontal="center"/>
    </xf>
    <xf numFmtId="173" fontId="54" fillId="0" borderId="10" xfId="0" applyNumberFormat="1" applyFont="1" applyFill="1" applyBorder="1" applyAlignment="1">
      <alignment horizontal="center"/>
    </xf>
    <xf numFmtId="173" fontId="54" fillId="33" borderId="10" xfId="0" applyNumberFormat="1" applyFont="1" applyFill="1" applyBorder="1" applyAlignment="1">
      <alignment horizontal="center"/>
    </xf>
    <xf numFmtId="187" fontId="53" fillId="0" borderId="10" xfId="0" applyNumberFormat="1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wrapText="1"/>
    </xf>
    <xf numFmtId="173" fontId="56" fillId="0" borderId="10" xfId="0" applyNumberFormat="1" applyFont="1" applyFill="1" applyBorder="1" applyAlignment="1">
      <alignment horizontal="center" wrapText="1"/>
    </xf>
    <xf numFmtId="173" fontId="53" fillId="33" borderId="10" xfId="0" applyNumberFormat="1" applyFont="1" applyFill="1" applyBorder="1" applyAlignment="1">
      <alignment horizontal="center" wrapText="1"/>
    </xf>
    <xf numFmtId="173" fontId="53" fillId="0" borderId="10" xfId="0" applyNumberFormat="1" applyFont="1" applyFill="1" applyBorder="1" applyAlignment="1">
      <alignment horizontal="center" wrapText="1"/>
    </xf>
    <xf numFmtId="49" fontId="55" fillId="0" borderId="10" xfId="58" applyNumberFormat="1" applyFont="1" applyFill="1" applyBorder="1" applyAlignment="1">
      <alignment wrapText="1"/>
      <protection/>
    </xf>
    <xf numFmtId="49" fontId="53" fillId="0" borderId="11" xfId="0" applyNumberFormat="1" applyFont="1" applyFill="1" applyBorder="1" applyAlignment="1">
      <alignment/>
    </xf>
    <xf numFmtId="173" fontId="53" fillId="0" borderId="12" xfId="0" applyNumberFormat="1" applyFont="1" applyFill="1" applyBorder="1" applyAlignment="1">
      <alignment horizontal="center"/>
    </xf>
    <xf numFmtId="173" fontId="53" fillId="33" borderId="12" xfId="0" applyNumberFormat="1" applyFont="1" applyFill="1" applyBorder="1" applyAlignment="1">
      <alignment horizontal="center"/>
    </xf>
    <xf numFmtId="49" fontId="54" fillId="0" borderId="10" xfId="58" applyNumberFormat="1" applyFont="1" applyFill="1" applyBorder="1" applyAlignment="1">
      <alignment wrapText="1"/>
      <protection/>
    </xf>
    <xf numFmtId="49" fontId="57" fillId="0" borderId="10" xfId="0" applyNumberFormat="1" applyFont="1" applyFill="1" applyBorder="1" applyAlignment="1">
      <alignment wrapText="1"/>
    </xf>
    <xf numFmtId="0" fontId="54" fillId="0" borderId="10" xfId="58" applyNumberFormat="1" applyFont="1" applyFill="1" applyBorder="1" applyAlignment="1">
      <alignment wrapText="1"/>
      <protection/>
    </xf>
    <xf numFmtId="188" fontId="53" fillId="0" borderId="1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wrapText="1"/>
    </xf>
    <xf numFmtId="0" fontId="54" fillId="0" borderId="10" xfId="58" applyFont="1" applyFill="1" applyBorder="1" applyAlignment="1">
      <alignment wrapText="1"/>
      <protection/>
    </xf>
    <xf numFmtId="173" fontId="53" fillId="33" borderId="11" xfId="0" applyNumberFormat="1" applyFont="1" applyFill="1" applyBorder="1" applyAlignment="1">
      <alignment horizontal="center"/>
    </xf>
    <xf numFmtId="173" fontId="53" fillId="0" borderId="11" xfId="0" applyNumberFormat="1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173" fontId="53" fillId="33" borderId="13" xfId="0" applyNumberFormat="1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 horizontal="center"/>
    </xf>
    <xf numFmtId="173" fontId="58" fillId="33" borderId="10" xfId="0" applyNumberFormat="1" applyFont="1" applyFill="1" applyBorder="1" applyAlignment="1">
      <alignment horizontal="center"/>
    </xf>
    <xf numFmtId="173" fontId="58" fillId="0" borderId="11" xfId="0" applyNumberFormat="1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/>
    </xf>
    <xf numFmtId="173" fontId="58" fillId="33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14" fontId="53" fillId="0" borderId="0" xfId="0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82" fontId="54" fillId="0" borderId="11" xfId="0" applyNumberFormat="1" applyFont="1" applyFill="1" applyBorder="1" applyAlignment="1">
      <alignment horizontal="center" wrapText="1"/>
    </xf>
    <xf numFmtId="182" fontId="43" fillId="0" borderId="12" xfId="0" applyNumberFormat="1" applyFont="1" applyBorder="1" applyAlignment="1">
      <alignment horizontal="center" wrapText="1"/>
    </xf>
    <xf numFmtId="182" fontId="43" fillId="0" borderId="13" xfId="0" applyNumberFormat="1" applyFont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/>
    </xf>
    <xf numFmtId="0" fontId="53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49" fontId="54" fillId="0" borderId="11" xfId="0" applyNumberFormat="1" applyFont="1" applyFill="1" applyBorder="1" applyAlignment="1">
      <alignment horizontal="center" wrapText="1"/>
    </xf>
    <xf numFmtId="49" fontId="54" fillId="0" borderId="12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59" fillId="0" borderId="0" xfId="0" applyFont="1" applyFill="1" applyAlignment="1">
      <alignment horizontal="left" wrapText="1"/>
    </xf>
    <xf numFmtId="0" fontId="60" fillId="0" borderId="0" xfId="0" applyFont="1" applyAlignment="1">
      <alignment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249"/>
  <sheetViews>
    <sheetView tabSelected="1" view="pageBreakPreview" zoomScale="80" zoomScaleNormal="135" zoomScaleSheetLayoutView="80" zoomScalePageLayoutView="0" workbookViewId="0" topLeftCell="A2">
      <pane ySplit="3405" topLeftCell="A4" activePane="bottomLeft" state="split"/>
      <selection pane="topLeft" activeCell="B2" sqref="B2:G2"/>
      <selection pane="bottomLeft" activeCell="I9" sqref="I9"/>
    </sheetView>
  </sheetViews>
  <sheetFormatPr defaultColWidth="8.8515625" defaultRowHeight="15"/>
  <cols>
    <col min="1" max="1" width="38.28125" style="2" customWidth="1"/>
    <col min="2" max="2" width="15.7109375" style="1" customWidth="1"/>
    <col min="3" max="4" width="14.7109375" style="1" bestFit="1" customWidth="1"/>
    <col min="5" max="5" width="14.7109375" style="12" bestFit="1" customWidth="1"/>
    <col min="6" max="6" width="14.140625" style="10" customWidth="1"/>
    <col min="7" max="8" width="14.7109375" style="10" bestFit="1" customWidth="1"/>
    <col min="9" max="10" width="12.7109375" style="10" customWidth="1"/>
    <col min="11" max="11" width="15.421875" style="1" customWidth="1"/>
    <col min="12" max="16384" width="8.8515625" style="1" customWidth="1"/>
  </cols>
  <sheetData>
    <row r="1" spans="1:11" ht="62.25" customHeight="1">
      <c r="A1" s="15"/>
      <c r="B1" s="16"/>
      <c r="C1" s="17"/>
      <c r="D1" s="17"/>
      <c r="E1" s="18"/>
      <c r="F1" s="78" t="s">
        <v>55</v>
      </c>
      <c r="G1" s="79"/>
      <c r="H1" s="79"/>
      <c r="I1" s="79"/>
      <c r="J1" s="79"/>
      <c r="K1" s="79"/>
    </row>
    <row r="2" spans="1:11" ht="37.5" customHeight="1">
      <c r="A2" s="19"/>
      <c r="B2" s="83" t="s">
        <v>59</v>
      </c>
      <c r="C2" s="84"/>
      <c r="D2" s="84"/>
      <c r="E2" s="84"/>
      <c r="F2" s="84"/>
      <c r="G2" s="84"/>
      <c r="H2" s="20"/>
      <c r="I2" s="20"/>
      <c r="J2" s="20"/>
      <c r="K2" s="20"/>
    </row>
    <row r="3" spans="1:11" ht="11.2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2" customHeight="1">
      <c r="A4" s="15"/>
      <c r="B4" s="16"/>
      <c r="C4" s="16"/>
      <c r="D4" s="16"/>
      <c r="E4" s="21"/>
      <c r="F4" s="16"/>
      <c r="G4" s="16"/>
      <c r="H4" s="16"/>
      <c r="I4" s="16"/>
      <c r="J4" s="16"/>
      <c r="K4" s="16"/>
    </row>
    <row r="5" spans="1:11" ht="15">
      <c r="A5" s="19"/>
      <c r="B5" s="16"/>
      <c r="C5" s="16"/>
      <c r="D5" s="16"/>
      <c r="E5" s="21"/>
      <c r="F5" s="16"/>
      <c r="G5" s="16"/>
      <c r="H5" s="16"/>
      <c r="I5" s="16"/>
      <c r="J5" s="16"/>
      <c r="K5" s="16"/>
    </row>
    <row r="6" spans="1:11" s="7" customFormat="1" ht="32.25" customHeight="1">
      <c r="A6" s="75" t="s">
        <v>7</v>
      </c>
      <c r="B6" s="76" t="s">
        <v>9</v>
      </c>
      <c r="C6" s="77"/>
      <c r="D6" s="77"/>
      <c r="E6" s="77"/>
      <c r="F6" s="77"/>
      <c r="G6" s="77"/>
      <c r="H6" s="77"/>
      <c r="I6" s="77"/>
      <c r="J6" s="77"/>
      <c r="K6" s="77"/>
    </row>
    <row r="7" spans="1:11" s="7" customFormat="1" ht="111.75" customHeight="1">
      <c r="A7" s="75"/>
      <c r="B7" s="22" t="s">
        <v>0</v>
      </c>
      <c r="C7" s="23">
        <v>2014</v>
      </c>
      <c r="D7" s="23">
        <v>2015</v>
      </c>
      <c r="E7" s="24">
        <v>2016</v>
      </c>
      <c r="F7" s="24">
        <v>2017</v>
      </c>
      <c r="G7" s="24">
        <v>2018</v>
      </c>
      <c r="H7" s="25">
        <v>2019</v>
      </c>
      <c r="I7" s="25">
        <v>2020</v>
      </c>
      <c r="J7" s="25">
        <v>2021</v>
      </c>
      <c r="K7" s="23" t="s">
        <v>37</v>
      </c>
    </row>
    <row r="8" spans="1:11" s="7" customFormat="1" ht="13.5" customHeight="1">
      <c r="A8" s="26" t="s">
        <v>6</v>
      </c>
      <c r="B8" s="22">
        <v>3</v>
      </c>
      <c r="C8" s="23">
        <v>4</v>
      </c>
      <c r="D8" s="23">
        <v>5</v>
      </c>
      <c r="E8" s="24">
        <v>6</v>
      </c>
      <c r="F8" s="24">
        <v>7</v>
      </c>
      <c r="G8" s="23">
        <v>8</v>
      </c>
      <c r="H8" s="23">
        <v>9</v>
      </c>
      <c r="I8" s="23">
        <v>10</v>
      </c>
      <c r="J8" s="23"/>
      <c r="K8" s="23">
        <v>10</v>
      </c>
    </row>
    <row r="9" spans="1:11" ht="28.5" customHeight="1">
      <c r="A9" s="27" t="s">
        <v>8</v>
      </c>
      <c r="B9" s="28">
        <f>SUM(C7:J9)</f>
        <v>445878.2</v>
      </c>
      <c r="C9" s="29">
        <f>C10+C11+C12</f>
        <v>45904.799999999996</v>
      </c>
      <c r="D9" s="29">
        <f aca="true" t="shared" si="0" ref="D9:I9">D10+D11+D12</f>
        <v>46479.200000000004</v>
      </c>
      <c r="E9" s="30">
        <f t="shared" si="0"/>
        <v>46491.7</v>
      </c>
      <c r="F9" s="30">
        <f t="shared" si="0"/>
        <v>54032.100000000006</v>
      </c>
      <c r="G9" s="29">
        <f t="shared" si="0"/>
        <v>62271.799999999996</v>
      </c>
      <c r="H9" s="29">
        <f t="shared" si="0"/>
        <v>64680.69999999999</v>
      </c>
      <c r="I9" s="29">
        <f t="shared" si="0"/>
        <v>55292.89999999999</v>
      </c>
      <c r="J9" s="29">
        <f>J10+J11+J12</f>
        <v>54536</v>
      </c>
      <c r="K9" s="29"/>
    </row>
    <row r="10" spans="1:11" ht="15">
      <c r="A10" s="31" t="s">
        <v>1</v>
      </c>
      <c r="B10" s="28">
        <f>SUM(C10:J10)</f>
        <v>202.8</v>
      </c>
      <c r="C10" s="28">
        <f aca="true" t="shared" si="1" ref="C10:J10">SUM(C16+C65+C101+C127+C169+C197+C218+C229+C240)</f>
        <v>0</v>
      </c>
      <c r="D10" s="28">
        <f t="shared" si="1"/>
        <v>114.6</v>
      </c>
      <c r="E10" s="32">
        <f t="shared" si="1"/>
        <v>28</v>
      </c>
      <c r="F10" s="32">
        <f t="shared" si="1"/>
        <v>0</v>
      </c>
      <c r="G10" s="28">
        <f t="shared" si="1"/>
        <v>60.2</v>
      </c>
      <c r="H10" s="28">
        <f t="shared" si="1"/>
        <v>0</v>
      </c>
      <c r="I10" s="28">
        <f t="shared" si="1"/>
        <v>0</v>
      </c>
      <c r="J10" s="28">
        <f t="shared" si="1"/>
        <v>0</v>
      </c>
      <c r="K10" s="33"/>
    </row>
    <row r="11" spans="1:11" ht="15">
      <c r="A11" s="31" t="s">
        <v>2</v>
      </c>
      <c r="B11" s="28">
        <f>SUM(C11:J11)</f>
        <v>13433.5</v>
      </c>
      <c r="C11" s="28">
        <f aca="true" t="shared" si="2" ref="C11:J11">C17+C66+C102+C128+C170+C198+C219+C230</f>
        <v>2809</v>
      </c>
      <c r="D11" s="28">
        <f t="shared" si="2"/>
        <v>1547.2</v>
      </c>
      <c r="E11" s="32">
        <f t="shared" si="2"/>
        <v>821.7</v>
      </c>
      <c r="F11" s="32">
        <f t="shared" si="2"/>
        <v>1162.1</v>
      </c>
      <c r="G11" s="28">
        <f t="shared" si="2"/>
        <v>4159</v>
      </c>
      <c r="H11" s="28">
        <f t="shared" si="2"/>
        <v>2934.5</v>
      </c>
      <c r="I11" s="28">
        <f t="shared" si="2"/>
        <v>0</v>
      </c>
      <c r="J11" s="28">
        <f t="shared" si="2"/>
        <v>0</v>
      </c>
      <c r="K11" s="28"/>
    </row>
    <row r="12" spans="1:11" ht="15">
      <c r="A12" s="31" t="s">
        <v>3</v>
      </c>
      <c r="B12" s="28">
        <f>SUM(C12:J12)</f>
        <v>416052.89999999997</v>
      </c>
      <c r="C12" s="28">
        <f aca="true" t="shared" si="3" ref="C12:J12">C18+C67+C103+C129+C171+C199+C220+C231+C242</f>
        <v>43095.799999999996</v>
      </c>
      <c r="D12" s="28">
        <f t="shared" si="3"/>
        <v>44817.4</v>
      </c>
      <c r="E12" s="32">
        <f t="shared" si="3"/>
        <v>45642</v>
      </c>
      <c r="F12" s="32">
        <f t="shared" si="3"/>
        <v>52870.00000000001</v>
      </c>
      <c r="G12" s="28">
        <f t="shared" si="3"/>
        <v>58052.6</v>
      </c>
      <c r="H12" s="28">
        <f t="shared" si="3"/>
        <v>61746.19999999999</v>
      </c>
      <c r="I12" s="28">
        <f t="shared" si="3"/>
        <v>55292.89999999999</v>
      </c>
      <c r="J12" s="28">
        <f t="shared" si="3"/>
        <v>54536</v>
      </c>
      <c r="K12" s="28"/>
    </row>
    <row r="13" spans="1:11" ht="15">
      <c r="A13" s="34" t="s">
        <v>4</v>
      </c>
      <c r="B13" s="35"/>
      <c r="C13" s="35"/>
      <c r="D13" s="35"/>
      <c r="E13" s="36"/>
      <c r="F13" s="36"/>
      <c r="G13" s="35"/>
      <c r="H13" s="35"/>
      <c r="I13" s="35"/>
      <c r="J13" s="35"/>
      <c r="K13" s="35"/>
    </row>
    <row r="14" spans="1:11" ht="23.25" customHeight="1">
      <c r="A14" s="80" t="s">
        <v>48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29.25">
      <c r="A15" s="27" t="s">
        <v>5</v>
      </c>
      <c r="B15" s="37">
        <f>SUM(C15:J15)</f>
        <v>223427</v>
      </c>
      <c r="C15" s="37">
        <f>C16+C17+C18</f>
        <v>24667.699999999997</v>
      </c>
      <c r="D15" s="37">
        <f aca="true" t="shared" si="4" ref="D15:I15">D16+D17+D18</f>
        <v>23265.100000000006</v>
      </c>
      <c r="E15" s="38">
        <f t="shared" si="4"/>
        <v>22646.100000000002</v>
      </c>
      <c r="F15" s="38">
        <f t="shared" si="4"/>
        <v>29052.500000000004</v>
      </c>
      <c r="G15" s="37">
        <f t="shared" si="4"/>
        <v>34311.6</v>
      </c>
      <c r="H15" s="37">
        <f t="shared" si="4"/>
        <v>35865.49999999999</v>
      </c>
      <c r="I15" s="37">
        <f t="shared" si="4"/>
        <v>27761.5</v>
      </c>
      <c r="J15" s="37">
        <f>J16+J17+J18</f>
        <v>25857</v>
      </c>
      <c r="K15" s="37"/>
    </row>
    <row r="16" spans="1:11" ht="15">
      <c r="A16" s="34" t="s">
        <v>1</v>
      </c>
      <c r="B16" s="37">
        <f>SUM(C16:J16)</f>
        <v>0</v>
      </c>
      <c r="C16" s="35">
        <f>SUM(C21+C26+C31+C42)</f>
        <v>0</v>
      </c>
      <c r="D16" s="35">
        <f aca="true" t="shared" si="5" ref="D16:I16">SUM(D21+D26+D31+D42)</f>
        <v>0</v>
      </c>
      <c r="E16" s="36">
        <f t="shared" si="5"/>
        <v>0</v>
      </c>
      <c r="F16" s="36">
        <f t="shared" si="5"/>
        <v>0</v>
      </c>
      <c r="G16" s="35">
        <f t="shared" si="5"/>
        <v>0</v>
      </c>
      <c r="H16" s="35">
        <f t="shared" si="5"/>
        <v>0</v>
      </c>
      <c r="I16" s="35">
        <f t="shared" si="5"/>
        <v>0</v>
      </c>
      <c r="J16" s="35">
        <f>SUM(J21+J26+J31+J42)</f>
        <v>0</v>
      </c>
      <c r="K16" s="35"/>
    </row>
    <row r="17" spans="1:11" ht="15">
      <c r="A17" s="34" t="s">
        <v>2</v>
      </c>
      <c r="B17" s="37">
        <f aca="true" t="shared" si="6" ref="B17:B38">SUM(C17:J17)</f>
        <v>5778.899999999999</v>
      </c>
      <c r="C17" s="37">
        <f>C22+C27+C32+C37+C43</f>
        <v>2125.5</v>
      </c>
      <c r="D17" s="37">
        <f aca="true" t="shared" si="7" ref="D17:I17">D22+D27+D32+D37+D43</f>
        <v>481.7</v>
      </c>
      <c r="E17" s="38">
        <f t="shared" si="7"/>
        <v>0</v>
      </c>
      <c r="F17" s="38">
        <f t="shared" si="7"/>
        <v>399.7</v>
      </c>
      <c r="G17" s="37">
        <f>G22+G27+G32+G37+G43+G48+G59</f>
        <v>2546.7999999999997</v>
      </c>
      <c r="H17" s="37">
        <f>H22+H27+H32+H37+H43+H48+H59</f>
        <v>225.2</v>
      </c>
      <c r="I17" s="37">
        <f t="shared" si="7"/>
        <v>0</v>
      </c>
      <c r="J17" s="37">
        <f>J22+J27+J32+J37+J43</f>
        <v>0</v>
      </c>
      <c r="K17" s="35"/>
    </row>
    <row r="18" spans="1:11" ht="15">
      <c r="A18" s="34" t="s">
        <v>3</v>
      </c>
      <c r="B18" s="37">
        <f t="shared" si="6"/>
        <v>217648.1</v>
      </c>
      <c r="C18" s="37">
        <f>C23+C28+C33+C38+C44</f>
        <v>22542.199999999997</v>
      </c>
      <c r="D18" s="37">
        <f aca="true" t="shared" si="8" ref="D18:I18">D23+D28+D33+D38+D44</f>
        <v>22783.400000000005</v>
      </c>
      <c r="E18" s="38">
        <f t="shared" si="8"/>
        <v>22646.100000000002</v>
      </c>
      <c r="F18" s="38">
        <f t="shared" si="8"/>
        <v>28652.800000000003</v>
      </c>
      <c r="G18" s="37">
        <f>G23+G28+G33+G38+G44+G49</f>
        <v>31764.8</v>
      </c>
      <c r="H18" s="37">
        <f>H23+H28+H33+H38+H44+H49+H60</f>
        <v>35640.299999999996</v>
      </c>
      <c r="I18" s="37">
        <f t="shared" si="8"/>
        <v>27761.5</v>
      </c>
      <c r="J18" s="37">
        <f>J23+J28+J33+J38+J44</f>
        <v>25857</v>
      </c>
      <c r="K18" s="35"/>
    </row>
    <row r="19" spans="1:11" ht="12" customHeight="1">
      <c r="A19" s="34"/>
      <c r="B19" s="35"/>
      <c r="C19" s="35"/>
      <c r="D19" s="35"/>
      <c r="E19" s="36"/>
      <c r="F19" s="36"/>
      <c r="G19" s="35"/>
      <c r="H19" s="35"/>
      <c r="I19" s="35"/>
      <c r="J19" s="35"/>
      <c r="K19" s="35"/>
    </row>
    <row r="20" spans="1:11" ht="59.25" customHeight="1">
      <c r="A20" s="27" t="s">
        <v>11</v>
      </c>
      <c r="B20" s="35">
        <f t="shared" si="6"/>
        <v>191776.80000000002</v>
      </c>
      <c r="C20" s="35">
        <f>C21+C22+C23+C24</f>
        <v>18429.5</v>
      </c>
      <c r="D20" s="35">
        <f aca="true" t="shared" si="9" ref="D20:J20">D21+D22+D23+D24</f>
        <v>20001.9</v>
      </c>
      <c r="E20" s="36">
        <f t="shared" si="9"/>
        <v>21635.7</v>
      </c>
      <c r="F20" s="36">
        <f t="shared" si="9"/>
        <v>26122.600000000002</v>
      </c>
      <c r="G20" s="35">
        <f t="shared" si="9"/>
        <v>28700.3</v>
      </c>
      <c r="H20" s="35">
        <f t="shared" si="9"/>
        <v>28437.8</v>
      </c>
      <c r="I20" s="35">
        <f t="shared" si="9"/>
        <v>25325.5</v>
      </c>
      <c r="J20" s="35">
        <f t="shared" si="9"/>
        <v>23123.5</v>
      </c>
      <c r="K20" s="35"/>
    </row>
    <row r="21" spans="1:11" ht="15">
      <c r="A21" s="34" t="s">
        <v>1</v>
      </c>
      <c r="B21" s="35">
        <f t="shared" si="6"/>
        <v>0</v>
      </c>
      <c r="C21" s="35"/>
      <c r="D21" s="35"/>
      <c r="E21" s="36"/>
      <c r="F21" s="36"/>
      <c r="G21" s="36"/>
      <c r="H21" s="36"/>
      <c r="I21" s="36"/>
      <c r="J21" s="36"/>
      <c r="K21" s="35"/>
    </row>
    <row r="22" spans="1:11" ht="15">
      <c r="A22" s="34" t="s">
        <v>2</v>
      </c>
      <c r="B22" s="35">
        <f t="shared" si="6"/>
        <v>2771.2999999999997</v>
      </c>
      <c r="C22" s="35"/>
      <c r="D22" s="35"/>
      <c r="E22" s="36"/>
      <c r="F22" s="36">
        <v>399.7</v>
      </c>
      <c r="G22" s="36">
        <v>2371.6</v>
      </c>
      <c r="H22" s="36"/>
      <c r="I22" s="36"/>
      <c r="J22" s="36"/>
      <c r="K22" s="35"/>
    </row>
    <row r="23" spans="1:11" ht="15">
      <c r="A23" s="34" t="s">
        <v>3</v>
      </c>
      <c r="B23" s="35">
        <f t="shared" si="6"/>
        <v>189005.5</v>
      </c>
      <c r="C23" s="35">
        <v>18429.5</v>
      </c>
      <c r="D23" s="35">
        <v>20001.9</v>
      </c>
      <c r="E23" s="36">
        <v>21635.7</v>
      </c>
      <c r="F23" s="36">
        <v>25722.9</v>
      </c>
      <c r="G23" s="36">
        <v>26328.7</v>
      </c>
      <c r="H23" s="36">
        <v>28437.8</v>
      </c>
      <c r="I23" s="36">
        <v>25325.5</v>
      </c>
      <c r="J23" s="36">
        <v>23123.5</v>
      </c>
      <c r="K23" s="35"/>
    </row>
    <row r="24" spans="1:11" ht="15">
      <c r="A24" s="34"/>
      <c r="B24" s="35"/>
      <c r="C24" s="35"/>
      <c r="D24" s="35"/>
      <c r="E24" s="36"/>
      <c r="F24" s="36"/>
      <c r="G24" s="36"/>
      <c r="H24" s="36"/>
      <c r="I24" s="36"/>
      <c r="J24" s="36"/>
      <c r="K24" s="35"/>
    </row>
    <row r="25" spans="1:11" ht="35.25" customHeight="1">
      <c r="A25" s="27" t="s">
        <v>12</v>
      </c>
      <c r="B25" s="35">
        <f t="shared" si="6"/>
        <v>26734.9</v>
      </c>
      <c r="C25" s="35">
        <f>C26+C27+C28</f>
        <v>4888.1</v>
      </c>
      <c r="D25" s="35">
        <f aca="true" t="shared" si="10" ref="D25:J25">D26+D27+D28</f>
        <v>2903.6</v>
      </c>
      <c r="E25" s="36">
        <f t="shared" si="10"/>
        <v>353.9</v>
      </c>
      <c r="F25" s="36">
        <f t="shared" si="10"/>
        <v>2273.9</v>
      </c>
      <c r="G25" s="36">
        <f t="shared" si="10"/>
        <v>4496.4</v>
      </c>
      <c r="H25" s="36">
        <f t="shared" si="10"/>
        <v>6967.8</v>
      </c>
      <c r="I25" s="36">
        <f t="shared" si="10"/>
        <v>2280</v>
      </c>
      <c r="J25" s="36">
        <f t="shared" si="10"/>
        <v>2571.2</v>
      </c>
      <c r="K25" s="39"/>
    </row>
    <row r="26" spans="1:11" ht="15">
      <c r="A26" s="34" t="s">
        <v>1</v>
      </c>
      <c r="B26" s="35">
        <f t="shared" si="6"/>
        <v>0</v>
      </c>
      <c r="C26" s="35"/>
      <c r="D26" s="35"/>
      <c r="E26" s="36"/>
      <c r="F26" s="36"/>
      <c r="G26" s="36"/>
      <c r="H26" s="36"/>
      <c r="I26" s="36"/>
      <c r="J26" s="36"/>
      <c r="K26" s="35"/>
    </row>
    <row r="27" spans="1:11" ht="15">
      <c r="A27" s="34" t="s">
        <v>2</v>
      </c>
      <c r="B27" s="35">
        <f t="shared" si="6"/>
        <v>2607.2</v>
      </c>
      <c r="C27" s="35">
        <v>2125.5</v>
      </c>
      <c r="D27" s="35">
        <v>481.7</v>
      </c>
      <c r="E27" s="36"/>
      <c r="F27" s="36"/>
      <c r="G27" s="36"/>
      <c r="H27" s="36"/>
      <c r="I27" s="36"/>
      <c r="J27" s="36"/>
      <c r="K27" s="35"/>
    </row>
    <row r="28" spans="1:11" ht="15">
      <c r="A28" s="34" t="s">
        <v>14</v>
      </c>
      <c r="B28" s="35">
        <f t="shared" si="6"/>
        <v>24127.7</v>
      </c>
      <c r="C28" s="35">
        <v>2762.6</v>
      </c>
      <c r="D28" s="35">
        <v>2421.9</v>
      </c>
      <c r="E28" s="36">
        <v>353.9</v>
      </c>
      <c r="F28" s="36">
        <v>2273.9</v>
      </c>
      <c r="G28" s="36">
        <v>4496.4</v>
      </c>
      <c r="H28" s="36">
        <v>6967.8</v>
      </c>
      <c r="I28" s="36">
        <v>2280</v>
      </c>
      <c r="J28" s="36">
        <v>2571.2</v>
      </c>
      <c r="K28" s="35"/>
    </row>
    <row r="29" spans="1:11" ht="162" customHeight="1">
      <c r="A29" s="40" t="s">
        <v>44</v>
      </c>
      <c r="B29" s="35"/>
      <c r="C29" s="35"/>
      <c r="D29" s="41"/>
      <c r="E29" s="42"/>
      <c r="F29" s="42"/>
      <c r="G29" s="43"/>
      <c r="H29" s="43"/>
      <c r="I29" s="35"/>
      <c r="J29" s="35"/>
      <c r="K29" s="35"/>
    </row>
    <row r="30" spans="1:11" ht="33.75" customHeight="1">
      <c r="A30" s="27" t="s">
        <v>10</v>
      </c>
      <c r="B30" s="35">
        <f t="shared" si="6"/>
        <v>1265.3999999999999</v>
      </c>
      <c r="C30" s="35">
        <f aca="true" t="shared" si="11" ref="C30:J30">C31+C32+C33</f>
        <v>588.5</v>
      </c>
      <c r="D30" s="35">
        <f t="shared" si="11"/>
        <v>139.9</v>
      </c>
      <c r="E30" s="36">
        <f t="shared" si="11"/>
        <v>0</v>
      </c>
      <c r="F30" s="36">
        <f t="shared" si="11"/>
        <v>85</v>
      </c>
      <c r="G30" s="35">
        <f t="shared" si="11"/>
        <v>291.2</v>
      </c>
      <c r="H30" s="35">
        <f t="shared" si="11"/>
        <v>54.7</v>
      </c>
      <c r="I30" s="35">
        <f t="shared" si="11"/>
        <v>52</v>
      </c>
      <c r="J30" s="35">
        <f t="shared" si="11"/>
        <v>54.1</v>
      </c>
      <c r="K30" s="35"/>
    </row>
    <row r="31" spans="1:11" ht="15">
      <c r="A31" s="34" t="s">
        <v>1</v>
      </c>
      <c r="B31" s="35">
        <f t="shared" si="6"/>
        <v>0</v>
      </c>
      <c r="C31" s="35"/>
      <c r="D31" s="35"/>
      <c r="E31" s="36"/>
      <c r="F31" s="36"/>
      <c r="G31" s="36"/>
      <c r="H31" s="36"/>
      <c r="I31" s="36"/>
      <c r="J31" s="36"/>
      <c r="K31" s="35"/>
    </row>
    <row r="32" spans="1:11" ht="15">
      <c r="A32" s="34" t="s">
        <v>2</v>
      </c>
      <c r="B32" s="35">
        <f t="shared" si="6"/>
        <v>0</v>
      </c>
      <c r="C32" s="35"/>
      <c r="D32" s="35"/>
      <c r="E32" s="36"/>
      <c r="F32" s="36"/>
      <c r="G32" s="36"/>
      <c r="H32" s="36"/>
      <c r="I32" s="36"/>
      <c r="J32" s="36"/>
      <c r="K32" s="35"/>
    </row>
    <row r="33" spans="1:11" ht="15">
      <c r="A33" s="34" t="s">
        <v>3</v>
      </c>
      <c r="B33" s="35">
        <f t="shared" si="6"/>
        <v>1265.3999999999999</v>
      </c>
      <c r="C33" s="35">
        <v>588.5</v>
      </c>
      <c r="D33" s="35">
        <v>139.9</v>
      </c>
      <c r="E33" s="36">
        <v>0</v>
      </c>
      <c r="F33" s="36">
        <v>85</v>
      </c>
      <c r="G33" s="36">
        <v>291.2</v>
      </c>
      <c r="H33" s="36">
        <v>54.7</v>
      </c>
      <c r="I33" s="36">
        <v>52</v>
      </c>
      <c r="J33" s="36">
        <v>54.1</v>
      </c>
      <c r="K33" s="35"/>
    </row>
    <row r="34" spans="1:11" ht="66.75" customHeight="1">
      <c r="A34" s="40" t="s">
        <v>45</v>
      </c>
      <c r="B34" s="35"/>
      <c r="C34" s="35"/>
      <c r="D34" s="35"/>
      <c r="E34" s="36"/>
      <c r="F34" s="36"/>
      <c r="G34" s="36"/>
      <c r="H34" s="36"/>
      <c r="I34" s="36"/>
      <c r="J34" s="36"/>
      <c r="K34" s="35"/>
    </row>
    <row r="35" spans="1:11" ht="84.75" customHeight="1">
      <c r="A35" s="27" t="s">
        <v>13</v>
      </c>
      <c r="B35" s="35">
        <f t="shared" si="6"/>
        <v>2652.9</v>
      </c>
      <c r="C35" s="35">
        <f>C36+C37+C38</f>
        <v>761.6</v>
      </c>
      <c r="D35" s="35">
        <f aca="true" t="shared" si="12" ref="D35:J35">D36+D37+D38</f>
        <v>219.7</v>
      </c>
      <c r="E35" s="36">
        <f t="shared" si="12"/>
        <v>656.5</v>
      </c>
      <c r="F35" s="36">
        <f t="shared" si="12"/>
        <v>491</v>
      </c>
      <c r="G35" s="35">
        <f t="shared" si="12"/>
        <v>237</v>
      </c>
      <c r="H35" s="35">
        <f t="shared" si="12"/>
        <v>74.9</v>
      </c>
      <c r="I35" s="35">
        <f t="shared" si="12"/>
        <v>104</v>
      </c>
      <c r="J35" s="35">
        <f t="shared" si="12"/>
        <v>108.2</v>
      </c>
      <c r="K35" s="39"/>
    </row>
    <row r="36" spans="1:11" ht="15">
      <c r="A36" s="34" t="s">
        <v>1</v>
      </c>
      <c r="B36" s="35">
        <f t="shared" si="6"/>
        <v>0</v>
      </c>
      <c r="C36" s="35"/>
      <c r="D36" s="35"/>
      <c r="E36" s="36"/>
      <c r="F36" s="36"/>
      <c r="G36" s="36"/>
      <c r="H36" s="36"/>
      <c r="I36" s="36"/>
      <c r="J36" s="36"/>
      <c r="K36" s="35"/>
    </row>
    <row r="37" spans="1:11" ht="15">
      <c r="A37" s="34" t="s">
        <v>2</v>
      </c>
      <c r="B37" s="35">
        <f t="shared" si="6"/>
        <v>0</v>
      </c>
      <c r="C37" s="35"/>
      <c r="D37" s="35"/>
      <c r="E37" s="36"/>
      <c r="F37" s="36"/>
      <c r="G37" s="36"/>
      <c r="H37" s="36"/>
      <c r="I37" s="36"/>
      <c r="J37" s="36"/>
      <c r="K37" s="35"/>
    </row>
    <row r="38" spans="1:11" ht="15">
      <c r="A38" s="34" t="s">
        <v>3</v>
      </c>
      <c r="B38" s="35">
        <f t="shared" si="6"/>
        <v>2652.9</v>
      </c>
      <c r="C38" s="35">
        <v>761.6</v>
      </c>
      <c r="D38" s="35">
        <v>219.7</v>
      </c>
      <c r="E38" s="36">
        <v>656.5</v>
      </c>
      <c r="F38" s="36">
        <v>491</v>
      </c>
      <c r="G38" s="36">
        <v>237</v>
      </c>
      <c r="H38" s="36">
        <v>74.9</v>
      </c>
      <c r="I38" s="36">
        <v>104</v>
      </c>
      <c r="J38" s="36">
        <v>108.2</v>
      </c>
      <c r="K38" s="35"/>
    </row>
    <row r="39" spans="1:11" ht="46.5" customHeight="1">
      <c r="A39" s="44" t="s">
        <v>46</v>
      </c>
      <c r="B39" s="35"/>
      <c r="C39" s="35"/>
      <c r="D39" s="35"/>
      <c r="E39" s="36"/>
      <c r="F39" s="36"/>
      <c r="G39" s="35"/>
      <c r="H39" s="35"/>
      <c r="I39" s="35"/>
      <c r="J39" s="35"/>
      <c r="K39" s="35"/>
    </row>
    <row r="40" spans="1:11" ht="10.5" customHeight="1">
      <c r="A40" s="44"/>
      <c r="B40" s="35"/>
      <c r="C40" s="35"/>
      <c r="D40" s="35"/>
      <c r="E40" s="36"/>
      <c r="F40" s="36"/>
      <c r="G40" s="35"/>
      <c r="H40" s="35"/>
      <c r="I40" s="35"/>
      <c r="J40" s="35"/>
      <c r="K40" s="35"/>
    </row>
    <row r="41" spans="1:11" ht="91.5" customHeight="1">
      <c r="A41" s="27" t="s">
        <v>38</v>
      </c>
      <c r="B41" s="35">
        <f>SUM(C41:J41)</f>
        <v>499</v>
      </c>
      <c r="C41" s="35">
        <f>C42+C43+C44</f>
        <v>0</v>
      </c>
      <c r="D41" s="35">
        <f aca="true" t="shared" si="13" ref="D41:J41">D42+D43+D44</f>
        <v>0</v>
      </c>
      <c r="E41" s="36">
        <f t="shared" si="13"/>
        <v>0</v>
      </c>
      <c r="F41" s="36">
        <f t="shared" si="13"/>
        <v>80</v>
      </c>
      <c r="G41" s="35">
        <f t="shared" si="13"/>
        <v>381.5</v>
      </c>
      <c r="H41" s="35">
        <f t="shared" si="13"/>
        <v>37.5</v>
      </c>
      <c r="I41" s="35">
        <f t="shared" si="13"/>
        <v>0</v>
      </c>
      <c r="J41" s="35">
        <f t="shared" si="13"/>
        <v>0</v>
      </c>
      <c r="K41" s="39"/>
    </row>
    <row r="42" spans="1:11" ht="18" customHeight="1">
      <c r="A42" s="34" t="s">
        <v>1</v>
      </c>
      <c r="B42" s="35">
        <f>SUM(C42:J42)</f>
        <v>0</v>
      </c>
      <c r="C42" s="35"/>
      <c r="D42" s="35"/>
      <c r="E42" s="36"/>
      <c r="F42" s="36"/>
      <c r="G42" s="36"/>
      <c r="H42" s="36"/>
      <c r="I42" s="36"/>
      <c r="J42" s="36"/>
      <c r="K42" s="35"/>
    </row>
    <row r="43" spans="1:11" ht="17.25" customHeight="1">
      <c r="A43" s="34" t="s">
        <v>2</v>
      </c>
      <c r="B43" s="35">
        <f>SUM(C43:J43)</f>
        <v>0</v>
      </c>
      <c r="C43" s="35"/>
      <c r="D43" s="35"/>
      <c r="E43" s="36"/>
      <c r="F43" s="36"/>
      <c r="G43" s="36"/>
      <c r="H43" s="36"/>
      <c r="I43" s="36"/>
      <c r="J43" s="36"/>
      <c r="K43" s="35"/>
    </row>
    <row r="44" spans="1:11" ht="16.5" customHeight="1">
      <c r="A44" s="34" t="s">
        <v>3</v>
      </c>
      <c r="B44" s="35">
        <f>SUM(C44:J44)</f>
        <v>499</v>
      </c>
      <c r="C44" s="35"/>
      <c r="D44" s="35"/>
      <c r="E44" s="36"/>
      <c r="F44" s="36">
        <v>80</v>
      </c>
      <c r="G44" s="36">
        <v>381.5</v>
      </c>
      <c r="H44" s="36">
        <v>37.5</v>
      </c>
      <c r="I44" s="36">
        <v>0</v>
      </c>
      <c r="J44" s="36"/>
      <c r="K44" s="35"/>
    </row>
    <row r="45" spans="1:11" ht="16.5" customHeight="1">
      <c r="A45" s="34"/>
      <c r="B45" s="35"/>
      <c r="C45" s="35"/>
      <c r="D45" s="35"/>
      <c r="E45" s="36"/>
      <c r="F45" s="36"/>
      <c r="G45" s="36"/>
      <c r="H45" s="36"/>
      <c r="I45" s="36"/>
      <c r="J45" s="36"/>
      <c r="K45" s="35"/>
    </row>
    <row r="46" spans="1:11" ht="107.25" customHeight="1">
      <c r="A46" s="27" t="s">
        <v>67</v>
      </c>
      <c r="B46" s="35">
        <f>SUM(C46:I46)</f>
        <v>433</v>
      </c>
      <c r="C46" s="35">
        <f>C47+C48+C49</f>
        <v>0</v>
      </c>
      <c r="D46" s="35">
        <f aca="true" t="shared" si="14" ref="D46:I46">D47+D48+D49</f>
        <v>0</v>
      </c>
      <c r="E46" s="36">
        <f t="shared" si="14"/>
        <v>0</v>
      </c>
      <c r="F46" s="36">
        <f t="shared" si="14"/>
        <v>0</v>
      </c>
      <c r="G46" s="35">
        <f t="shared" si="14"/>
        <v>205.2</v>
      </c>
      <c r="H46" s="35">
        <f t="shared" si="14"/>
        <v>227.79999999999998</v>
      </c>
      <c r="I46" s="35">
        <f t="shared" si="14"/>
        <v>0</v>
      </c>
      <c r="J46" s="35">
        <f>J47+J48+J49</f>
        <v>0</v>
      </c>
      <c r="K46" s="35"/>
    </row>
    <row r="47" spans="1:11" ht="16.5" customHeight="1">
      <c r="A47" s="34" t="s">
        <v>1</v>
      </c>
      <c r="B47" s="36">
        <f>SUM(C47:I47)</f>
        <v>0</v>
      </c>
      <c r="C47" s="36"/>
      <c r="D47" s="36"/>
      <c r="E47" s="36"/>
      <c r="F47" s="36"/>
      <c r="G47" s="36"/>
      <c r="H47" s="36"/>
      <c r="I47" s="36"/>
      <c r="J47" s="36"/>
      <c r="K47" s="35"/>
    </row>
    <row r="48" spans="1:11" ht="16.5" customHeight="1">
      <c r="A48" s="34" t="s">
        <v>2</v>
      </c>
      <c r="B48" s="36">
        <f>SUM(C48:I48)</f>
        <v>350.4</v>
      </c>
      <c r="C48" s="36"/>
      <c r="D48" s="36"/>
      <c r="E48" s="36"/>
      <c r="F48" s="36"/>
      <c r="G48" s="36">
        <v>175.2</v>
      </c>
      <c r="H48" s="36">
        <v>175.2</v>
      </c>
      <c r="I48" s="36"/>
      <c r="J48" s="36"/>
      <c r="K48" s="35"/>
    </row>
    <row r="49" spans="1:11" ht="16.5" customHeight="1">
      <c r="A49" s="34" t="s">
        <v>3</v>
      </c>
      <c r="B49" s="36">
        <f>SUM(C49:I49)</f>
        <v>82.6</v>
      </c>
      <c r="C49" s="36"/>
      <c r="D49" s="36"/>
      <c r="E49" s="36"/>
      <c r="F49" s="36">
        <v>0</v>
      </c>
      <c r="G49" s="36">
        <v>30</v>
      </c>
      <c r="H49" s="36">
        <v>52.6</v>
      </c>
      <c r="I49" s="36">
        <v>0</v>
      </c>
      <c r="J49" s="36">
        <v>0</v>
      </c>
      <c r="K49" s="35"/>
    </row>
    <row r="50" spans="1:11" ht="16.5" customHeight="1">
      <c r="A50" s="34"/>
      <c r="B50" s="36"/>
      <c r="C50" s="36"/>
      <c r="D50" s="36"/>
      <c r="E50" s="36"/>
      <c r="F50" s="36"/>
      <c r="G50" s="36"/>
      <c r="H50" s="36"/>
      <c r="I50" s="36"/>
      <c r="J50" s="36"/>
      <c r="K50" s="35"/>
    </row>
    <row r="51" spans="1:11" ht="171.75">
      <c r="A51" s="27" t="s">
        <v>56</v>
      </c>
      <c r="B51" s="36">
        <f aca="true" t="shared" si="15" ref="B51:J51">B52+B53+B54</f>
        <v>450</v>
      </c>
      <c r="C51" s="36">
        <f t="shared" si="15"/>
        <v>0</v>
      </c>
      <c r="D51" s="36">
        <f t="shared" si="15"/>
        <v>0</v>
      </c>
      <c r="E51" s="36">
        <f t="shared" si="15"/>
        <v>0</v>
      </c>
      <c r="F51" s="36">
        <f t="shared" si="15"/>
        <v>0</v>
      </c>
      <c r="G51" s="36">
        <f t="shared" si="15"/>
        <v>450</v>
      </c>
      <c r="H51" s="36">
        <f t="shared" si="15"/>
        <v>0</v>
      </c>
      <c r="I51" s="36">
        <f t="shared" si="15"/>
        <v>0</v>
      </c>
      <c r="J51" s="36">
        <f t="shared" si="15"/>
        <v>0</v>
      </c>
      <c r="K51" s="35"/>
    </row>
    <row r="52" spans="1:11" ht="16.5" customHeight="1">
      <c r="A52" s="34" t="s">
        <v>1</v>
      </c>
      <c r="B52" s="36">
        <f>SUM(C52:I52)</f>
        <v>0</v>
      </c>
      <c r="C52" s="36"/>
      <c r="D52" s="36"/>
      <c r="E52" s="36"/>
      <c r="F52" s="36"/>
      <c r="G52" s="36"/>
      <c r="H52" s="36"/>
      <c r="I52" s="36"/>
      <c r="J52" s="36"/>
      <c r="K52" s="35"/>
    </row>
    <row r="53" spans="1:11" ht="16.5" customHeight="1">
      <c r="A53" s="34" t="s">
        <v>2</v>
      </c>
      <c r="B53" s="36">
        <f>SUM(C53:I53)</f>
        <v>450</v>
      </c>
      <c r="C53" s="36"/>
      <c r="D53" s="36"/>
      <c r="E53" s="36"/>
      <c r="F53" s="36"/>
      <c r="G53" s="36">
        <v>450</v>
      </c>
      <c r="H53" s="36"/>
      <c r="I53" s="36"/>
      <c r="J53" s="36"/>
      <c r="K53" s="35"/>
    </row>
    <row r="54" spans="1:11" ht="16.5" customHeight="1">
      <c r="A54" s="34" t="s">
        <v>3</v>
      </c>
      <c r="B54" s="36">
        <f>SUM(C54:I54)</f>
        <v>0</v>
      </c>
      <c r="C54" s="36"/>
      <c r="D54" s="36"/>
      <c r="E54" s="36"/>
      <c r="F54" s="36"/>
      <c r="G54" s="36"/>
      <c r="H54" s="36"/>
      <c r="I54" s="36"/>
      <c r="J54" s="36"/>
      <c r="K54" s="35"/>
    </row>
    <row r="55" spans="1:11" ht="16.5" customHeight="1">
      <c r="A55" s="34"/>
      <c r="B55" s="36"/>
      <c r="C55" s="36"/>
      <c r="D55" s="36"/>
      <c r="E55" s="36"/>
      <c r="F55" s="36"/>
      <c r="G55" s="36"/>
      <c r="H55" s="36"/>
      <c r="I55" s="36"/>
      <c r="J55" s="36"/>
      <c r="K55" s="35"/>
    </row>
    <row r="56" spans="1:11" ht="16.5" customHeight="1">
      <c r="A56" s="34"/>
      <c r="B56" s="35"/>
      <c r="C56" s="35"/>
      <c r="D56" s="35"/>
      <c r="E56" s="36"/>
      <c r="F56" s="36"/>
      <c r="G56" s="36"/>
      <c r="H56" s="36"/>
      <c r="I56" s="36"/>
      <c r="J56" s="36"/>
      <c r="K56" s="35"/>
    </row>
    <row r="57" spans="1:11" ht="86.25">
      <c r="A57" s="67" t="s">
        <v>69</v>
      </c>
      <c r="B57" s="36">
        <f aca="true" t="shared" si="16" ref="B57:J57">B58+B59+B60</f>
        <v>65</v>
      </c>
      <c r="C57" s="36">
        <f t="shared" si="16"/>
        <v>0</v>
      </c>
      <c r="D57" s="36">
        <f t="shared" si="16"/>
        <v>0</v>
      </c>
      <c r="E57" s="36">
        <f t="shared" si="16"/>
        <v>0</v>
      </c>
      <c r="F57" s="36">
        <f t="shared" si="16"/>
        <v>0</v>
      </c>
      <c r="G57" s="36">
        <f t="shared" si="16"/>
        <v>0</v>
      </c>
      <c r="H57" s="36">
        <f t="shared" si="16"/>
        <v>65</v>
      </c>
      <c r="I57" s="36">
        <f t="shared" si="16"/>
        <v>0</v>
      </c>
      <c r="J57" s="36">
        <f t="shared" si="16"/>
        <v>0</v>
      </c>
      <c r="K57" s="35"/>
    </row>
    <row r="58" spans="1:11" ht="16.5" customHeight="1">
      <c r="A58" s="34" t="s">
        <v>1</v>
      </c>
      <c r="B58" s="36">
        <f>SUM(C58:I58)</f>
        <v>0</v>
      </c>
      <c r="C58" s="36"/>
      <c r="D58" s="36"/>
      <c r="E58" s="36"/>
      <c r="F58" s="36"/>
      <c r="G58" s="36"/>
      <c r="H58" s="36"/>
      <c r="I58" s="36"/>
      <c r="J58" s="36"/>
      <c r="K58" s="35"/>
    </row>
    <row r="59" spans="1:11" ht="16.5" customHeight="1">
      <c r="A59" s="34" t="s">
        <v>2</v>
      </c>
      <c r="B59" s="36">
        <f>SUM(C59:I59)</f>
        <v>50</v>
      </c>
      <c r="C59" s="36"/>
      <c r="D59" s="36"/>
      <c r="E59" s="36"/>
      <c r="F59" s="36"/>
      <c r="G59" s="36"/>
      <c r="H59" s="36">
        <v>50</v>
      </c>
      <c r="I59" s="36"/>
      <c r="J59" s="36"/>
      <c r="K59" s="35"/>
    </row>
    <row r="60" spans="1:11" ht="16.5" customHeight="1">
      <c r="A60" s="34" t="s">
        <v>3</v>
      </c>
      <c r="B60" s="36">
        <f>SUM(C60:I60)</f>
        <v>15</v>
      </c>
      <c r="C60" s="36"/>
      <c r="D60" s="36"/>
      <c r="E60" s="36"/>
      <c r="F60" s="36"/>
      <c r="G60" s="36"/>
      <c r="H60" s="36">
        <v>15</v>
      </c>
      <c r="I60" s="36"/>
      <c r="J60" s="36"/>
      <c r="K60" s="35"/>
    </row>
    <row r="61" spans="1:11" ht="16.5" customHeight="1">
      <c r="A61" s="34"/>
      <c r="B61" s="36"/>
      <c r="C61" s="36"/>
      <c r="D61" s="36"/>
      <c r="E61" s="36"/>
      <c r="F61" s="36"/>
      <c r="G61" s="36"/>
      <c r="H61" s="36"/>
      <c r="I61" s="36"/>
      <c r="J61" s="36"/>
      <c r="K61" s="35"/>
    </row>
    <row r="62" spans="1:11" ht="10.5" customHeight="1">
      <c r="A62" s="34"/>
      <c r="B62" s="35"/>
      <c r="C62" s="35"/>
      <c r="D62" s="35"/>
      <c r="E62" s="36"/>
      <c r="F62" s="36"/>
      <c r="G62" s="36"/>
      <c r="H62" s="36"/>
      <c r="I62" s="36"/>
      <c r="J62" s="36"/>
      <c r="K62" s="35"/>
    </row>
    <row r="63" spans="1:11" ht="22.5" customHeight="1">
      <c r="A63" s="80" t="s">
        <v>49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1:11" ht="43.5" customHeight="1">
      <c r="A64" s="27" t="s">
        <v>5</v>
      </c>
      <c r="B64" s="37">
        <f>SUM(C64:J64)</f>
        <v>68889.29999999999</v>
      </c>
      <c r="C64" s="37">
        <f>C65+C66+C67+C68</f>
        <v>6247.1</v>
      </c>
      <c r="D64" s="37">
        <f aca="true" t="shared" si="17" ref="D64:I64">D65+D66+D67+D68</f>
        <v>6573.5</v>
      </c>
      <c r="E64" s="38">
        <f t="shared" si="17"/>
        <v>7644</v>
      </c>
      <c r="F64" s="38">
        <f t="shared" si="17"/>
        <v>7486.2</v>
      </c>
      <c r="G64" s="37">
        <f t="shared" si="17"/>
        <v>9141.6</v>
      </c>
      <c r="H64" s="37">
        <f t="shared" si="17"/>
        <v>12308.3</v>
      </c>
      <c r="I64" s="37">
        <f t="shared" si="17"/>
        <v>9715.6</v>
      </c>
      <c r="J64" s="37">
        <f>J65+J66+J67+J68</f>
        <v>9773</v>
      </c>
      <c r="K64" s="37"/>
    </row>
    <row r="65" spans="1:11" ht="15">
      <c r="A65" s="34" t="s">
        <v>1</v>
      </c>
      <c r="B65" s="37">
        <f>SUM(C65:J65)</f>
        <v>160.2</v>
      </c>
      <c r="C65" s="35">
        <f>SUM(C70+C75+C80+C85+C90)</f>
        <v>0</v>
      </c>
      <c r="D65" s="35">
        <f aca="true" t="shared" si="18" ref="D65:I65">SUM(D70+D75+D80+D85+D90)</f>
        <v>100</v>
      </c>
      <c r="E65" s="36">
        <f t="shared" si="18"/>
        <v>0</v>
      </c>
      <c r="F65" s="36">
        <f t="shared" si="18"/>
        <v>0</v>
      </c>
      <c r="G65" s="35">
        <f t="shared" si="18"/>
        <v>60.2</v>
      </c>
      <c r="H65" s="35">
        <f t="shared" si="18"/>
        <v>0</v>
      </c>
      <c r="I65" s="35">
        <f t="shared" si="18"/>
        <v>0</v>
      </c>
      <c r="J65" s="35">
        <f>SUM(J70+J75+J80+J85+J90)</f>
        <v>0</v>
      </c>
      <c r="K65" s="35"/>
    </row>
    <row r="66" spans="1:11" ht="15">
      <c r="A66" s="34" t="s">
        <v>2</v>
      </c>
      <c r="B66" s="37">
        <f>SUM(C66:J66)</f>
        <v>6920.1</v>
      </c>
      <c r="C66" s="35">
        <f>C71+C76+C81+C86</f>
        <v>517.5</v>
      </c>
      <c r="D66" s="35">
        <f aca="true" t="shared" si="19" ref="D66:I66">D71+D76+D81+D86</f>
        <v>958.5</v>
      </c>
      <c r="E66" s="36">
        <f t="shared" si="19"/>
        <v>821.7</v>
      </c>
      <c r="F66" s="36">
        <f t="shared" si="19"/>
        <v>762.4</v>
      </c>
      <c r="G66" s="35">
        <f t="shared" si="19"/>
        <v>1200.7</v>
      </c>
      <c r="H66" s="35">
        <f>H71+H76+H81+H86+H96</f>
        <v>2659.3</v>
      </c>
      <c r="I66" s="35">
        <f t="shared" si="19"/>
        <v>0</v>
      </c>
      <c r="J66" s="35">
        <f>J71+J76+J81+J86</f>
        <v>0</v>
      </c>
      <c r="K66" s="35"/>
    </row>
    <row r="67" spans="1:11" ht="15">
      <c r="A67" s="34" t="s">
        <v>3</v>
      </c>
      <c r="B67" s="37">
        <f>SUM(C67:J67)</f>
        <v>61809</v>
      </c>
      <c r="C67" s="35">
        <f>C72+C77+C82+C87+C92</f>
        <v>5729.6</v>
      </c>
      <c r="D67" s="35">
        <f aca="true" t="shared" si="20" ref="D67:I67">D72+D77+D82+D87+D92</f>
        <v>5515</v>
      </c>
      <c r="E67" s="36">
        <f t="shared" si="20"/>
        <v>6822.3</v>
      </c>
      <c r="F67" s="36">
        <f>F72+F77+F82+F87+F92</f>
        <v>6723.8</v>
      </c>
      <c r="G67" s="35">
        <f t="shared" si="20"/>
        <v>7880.7</v>
      </c>
      <c r="H67" s="35">
        <f>H72+H77+H82+H87+H92</f>
        <v>9649</v>
      </c>
      <c r="I67" s="35">
        <f t="shared" si="20"/>
        <v>9715.6</v>
      </c>
      <c r="J67" s="35">
        <f>J72+J77+J82+J87+J92</f>
        <v>9773</v>
      </c>
      <c r="K67" s="35"/>
    </row>
    <row r="68" spans="1:11" ht="12.75" customHeight="1">
      <c r="A68" s="34"/>
      <c r="B68" s="35"/>
      <c r="C68" s="35"/>
      <c r="D68" s="35"/>
      <c r="E68" s="36"/>
      <c r="F68" s="36"/>
      <c r="G68" s="36"/>
      <c r="H68" s="36"/>
      <c r="I68" s="36"/>
      <c r="J68" s="36"/>
      <c r="K68" s="35"/>
    </row>
    <row r="69" spans="1:11" ht="57" customHeight="1">
      <c r="A69" s="27" t="s">
        <v>17</v>
      </c>
      <c r="B69" s="35">
        <f aca="true" t="shared" si="21" ref="B69:B123">SUM(C69:J69)</f>
        <v>58747.49999999999</v>
      </c>
      <c r="C69" s="35">
        <f>C70+C71+C72</f>
        <v>5479.6</v>
      </c>
      <c r="D69" s="35">
        <f aca="true" t="shared" si="22" ref="D69:J69">D70+D71+D72</f>
        <v>5365</v>
      </c>
      <c r="E69" s="36">
        <f t="shared" si="22"/>
        <v>6657.5</v>
      </c>
      <c r="F69" s="36">
        <f t="shared" si="22"/>
        <v>6704.8</v>
      </c>
      <c r="G69" s="35">
        <f t="shared" si="22"/>
        <v>7940.9</v>
      </c>
      <c r="H69" s="35">
        <f t="shared" si="22"/>
        <v>8632.1</v>
      </c>
      <c r="I69" s="35">
        <f t="shared" si="22"/>
        <v>8970</v>
      </c>
      <c r="J69" s="35">
        <f t="shared" si="22"/>
        <v>8997.6</v>
      </c>
      <c r="K69" s="39"/>
    </row>
    <row r="70" spans="1:11" ht="15">
      <c r="A70" s="34" t="s">
        <v>1</v>
      </c>
      <c r="B70" s="35">
        <f t="shared" si="21"/>
        <v>60.2</v>
      </c>
      <c r="C70" s="35"/>
      <c r="D70" s="35"/>
      <c r="E70" s="36"/>
      <c r="F70" s="36"/>
      <c r="G70" s="36">
        <v>60.2</v>
      </c>
      <c r="H70" s="36"/>
      <c r="I70" s="36"/>
      <c r="J70" s="36"/>
      <c r="K70" s="35"/>
    </row>
    <row r="71" spans="1:11" ht="15">
      <c r="A71" s="34" t="s">
        <v>2</v>
      </c>
      <c r="B71" s="35">
        <f t="shared" si="21"/>
        <v>0</v>
      </c>
      <c r="C71" s="35"/>
      <c r="D71" s="35">
        <v>0</v>
      </c>
      <c r="E71" s="36">
        <v>0</v>
      </c>
      <c r="F71" s="36"/>
      <c r="G71" s="36"/>
      <c r="H71" s="36"/>
      <c r="I71" s="36"/>
      <c r="J71" s="36"/>
      <c r="K71" s="35"/>
    </row>
    <row r="72" spans="1:11" ht="15">
      <c r="A72" s="34" t="s">
        <v>3</v>
      </c>
      <c r="B72" s="35">
        <f t="shared" si="21"/>
        <v>58687.299999999996</v>
      </c>
      <c r="C72" s="35">
        <v>5479.6</v>
      </c>
      <c r="D72" s="35">
        <v>5365</v>
      </c>
      <c r="E72" s="36">
        <v>6657.5</v>
      </c>
      <c r="F72" s="36">
        <v>6704.8</v>
      </c>
      <c r="G72" s="36">
        <v>7880.7</v>
      </c>
      <c r="H72" s="36">
        <v>8632.1</v>
      </c>
      <c r="I72" s="36">
        <v>8970</v>
      </c>
      <c r="J72" s="36">
        <v>8997.6</v>
      </c>
      <c r="K72" s="35"/>
    </row>
    <row r="73" spans="1:11" ht="15">
      <c r="A73" s="34"/>
      <c r="B73" s="35"/>
      <c r="C73" s="35"/>
      <c r="D73" s="35"/>
      <c r="E73" s="36"/>
      <c r="F73" s="36"/>
      <c r="G73" s="36"/>
      <c r="H73" s="36"/>
      <c r="I73" s="36"/>
      <c r="J73" s="36"/>
      <c r="K73" s="35"/>
    </row>
    <row r="74" spans="1:11" ht="62.25" customHeight="1">
      <c r="A74" s="27" t="s">
        <v>18</v>
      </c>
      <c r="B74" s="35">
        <f t="shared" si="21"/>
        <v>100</v>
      </c>
      <c r="C74" s="35">
        <f>C75+C76+C77</f>
        <v>100</v>
      </c>
      <c r="D74" s="35">
        <f aca="true" t="shared" si="23" ref="D74:J74">D75+D76+D77</f>
        <v>0</v>
      </c>
      <c r="E74" s="36">
        <f t="shared" si="23"/>
        <v>0</v>
      </c>
      <c r="F74" s="36">
        <f t="shared" si="23"/>
        <v>0</v>
      </c>
      <c r="G74" s="35">
        <f t="shared" si="23"/>
        <v>0</v>
      </c>
      <c r="H74" s="35">
        <f t="shared" si="23"/>
        <v>0</v>
      </c>
      <c r="I74" s="35">
        <f t="shared" si="23"/>
        <v>0</v>
      </c>
      <c r="J74" s="35">
        <f t="shared" si="23"/>
        <v>0</v>
      </c>
      <c r="K74" s="39"/>
    </row>
    <row r="75" spans="1:11" ht="17.25" customHeight="1">
      <c r="A75" s="34" t="s">
        <v>1</v>
      </c>
      <c r="B75" s="35">
        <f t="shared" si="21"/>
        <v>0</v>
      </c>
      <c r="C75" s="35"/>
      <c r="D75" s="35"/>
      <c r="E75" s="36"/>
      <c r="F75" s="36"/>
      <c r="G75" s="36"/>
      <c r="H75" s="36"/>
      <c r="I75" s="36"/>
      <c r="J75" s="36"/>
      <c r="K75" s="35"/>
    </row>
    <row r="76" spans="1:11" ht="18" customHeight="1">
      <c r="A76" s="34" t="s">
        <v>2</v>
      </c>
      <c r="B76" s="35">
        <f t="shared" si="21"/>
        <v>0</v>
      </c>
      <c r="C76" s="35"/>
      <c r="D76" s="35"/>
      <c r="E76" s="36"/>
      <c r="F76" s="36"/>
      <c r="G76" s="36"/>
      <c r="H76" s="36"/>
      <c r="I76" s="36"/>
      <c r="J76" s="36"/>
      <c r="K76" s="35"/>
    </row>
    <row r="77" spans="1:11" ht="18" customHeight="1">
      <c r="A77" s="34" t="s">
        <v>3</v>
      </c>
      <c r="B77" s="35">
        <f t="shared" si="21"/>
        <v>100</v>
      </c>
      <c r="C77" s="35">
        <v>100</v>
      </c>
      <c r="D77" s="35"/>
      <c r="E77" s="36"/>
      <c r="F77" s="36"/>
      <c r="G77" s="36"/>
      <c r="H77" s="36"/>
      <c r="I77" s="36"/>
      <c r="J77" s="36"/>
      <c r="K77" s="35"/>
    </row>
    <row r="78" spans="1:11" ht="9" customHeight="1">
      <c r="A78" s="34"/>
      <c r="B78" s="35"/>
      <c r="C78" s="35"/>
      <c r="D78" s="35"/>
      <c r="E78" s="36"/>
      <c r="F78" s="36"/>
      <c r="G78" s="36"/>
      <c r="H78" s="36"/>
      <c r="I78" s="36"/>
      <c r="J78" s="36"/>
      <c r="K78" s="35"/>
    </row>
    <row r="79" spans="1:11" ht="102.75" customHeight="1">
      <c r="A79" s="27" t="s">
        <v>19</v>
      </c>
      <c r="B79" s="35">
        <f t="shared" si="21"/>
        <v>3485.3</v>
      </c>
      <c r="C79" s="35">
        <f>C80+C81+C82</f>
        <v>150</v>
      </c>
      <c r="D79" s="35">
        <f aca="true" t="shared" si="24" ref="D79:J79">D80+D81+D82</f>
        <v>590</v>
      </c>
      <c r="E79" s="36">
        <f t="shared" si="24"/>
        <v>131.2</v>
      </c>
      <c r="F79" s="36">
        <f t="shared" si="24"/>
        <v>139</v>
      </c>
      <c r="G79" s="35">
        <f t="shared" si="24"/>
        <v>336.2</v>
      </c>
      <c r="H79" s="35">
        <f t="shared" si="24"/>
        <v>617.9</v>
      </c>
      <c r="I79" s="35">
        <f t="shared" si="24"/>
        <v>745.6</v>
      </c>
      <c r="J79" s="35">
        <f t="shared" si="24"/>
        <v>775.4</v>
      </c>
      <c r="K79" s="39"/>
    </row>
    <row r="80" spans="1:11" ht="15">
      <c r="A80" s="34" t="s">
        <v>1</v>
      </c>
      <c r="B80" s="35">
        <f t="shared" si="21"/>
        <v>100</v>
      </c>
      <c r="C80" s="35"/>
      <c r="D80" s="35">
        <v>100</v>
      </c>
      <c r="E80" s="36"/>
      <c r="F80" s="36"/>
      <c r="G80" s="36"/>
      <c r="H80" s="36"/>
      <c r="I80" s="36"/>
      <c r="J80" s="36"/>
      <c r="K80" s="35"/>
    </row>
    <row r="81" spans="1:11" ht="15">
      <c r="A81" s="34" t="s">
        <v>2</v>
      </c>
      <c r="B81" s="35">
        <f t="shared" si="21"/>
        <v>796.2</v>
      </c>
      <c r="C81" s="35"/>
      <c r="D81" s="35">
        <v>340</v>
      </c>
      <c r="E81" s="36"/>
      <c r="F81" s="36">
        <v>120</v>
      </c>
      <c r="G81" s="36">
        <v>336.2</v>
      </c>
      <c r="H81" s="36"/>
      <c r="I81" s="36"/>
      <c r="J81" s="36"/>
      <c r="K81" s="35"/>
    </row>
    <row r="82" spans="1:11" ht="15">
      <c r="A82" s="34" t="s">
        <v>3</v>
      </c>
      <c r="B82" s="35">
        <f t="shared" si="21"/>
        <v>2589.1</v>
      </c>
      <c r="C82" s="35">
        <v>150</v>
      </c>
      <c r="D82" s="35">
        <v>150</v>
      </c>
      <c r="E82" s="36">
        <v>131.2</v>
      </c>
      <c r="F82" s="36">
        <v>19</v>
      </c>
      <c r="G82" s="36">
        <v>0</v>
      </c>
      <c r="H82" s="36">
        <v>617.9</v>
      </c>
      <c r="I82" s="36">
        <v>745.6</v>
      </c>
      <c r="J82" s="36">
        <v>775.4</v>
      </c>
      <c r="K82" s="35"/>
    </row>
    <row r="83" spans="1:11" ht="15">
      <c r="A83" s="45"/>
      <c r="B83" s="46"/>
      <c r="C83" s="46"/>
      <c r="D83" s="46"/>
      <c r="E83" s="47"/>
      <c r="F83" s="47"/>
      <c r="G83" s="47"/>
      <c r="H83" s="47"/>
      <c r="I83" s="47"/>
      <c r="J83" s="47"/>
      <c r="K83" s="46"/>
    </row>
    <row r="84" spans="1:11" ht="86.25">
      <c r="A84" s="27" t="s">
        <v>20</v>
      </c>
      <c r="B84" s="35">
        <f t="shared" si="21"/>
        <v>4523.9</v>
      </c>
      <c r="C84" s="35">
        <f>C85+C86+C87</f>
        <v>517.5</v>
      </c>
      <c r="D84" s="35">
        <f aca="true" t="shared" si="25" ref="D84:J84">D85+D86+D87</f>
        <v>618.5</v>
      </c>
      <c r="E84" s="36">
        <f t="shared" si="25"/>
        <v>821.7</v>
      </c>
      <c r="F84" s="36">
        <f t="shared" si="25"/>
        <v>642.4</v>
      </c>
      <c r="G84" s="35">
        <f t="shared" si="25"/>
        <v>864.5</v>
      </c>
      <c r="H84" s="35">
        <f t="shared" si="25"/>
        <v>1059.3</v>
      </c>
      <c r="I84" s="35">
        <f t="shared" si="25"/>
        <v>0</v>
      </c>
      <c r="J84" s="35">
        <f t="shared" si="25"/>
        <v>0</v>
      </c>
      <c r="K84" s="39"/>
    </row>
    <row r="85" spans="1:11" ht="15">
      <c r="A85" s="34" t="s">
        <v>1</v>
      </c>
      <c r="B85" s="35">
        <f t="shared" si="21"/>
        <v>0</v>
      </c>
      <c r="C85" s="35"/>
      <c r="D85" s="35"/>
      <c r="E85" s="36"/>
      <c r="F85" s="36"/>
      <c r="G85" s="36"/>
      <c r="H85" s="36"/>
      <c r="I85" s="36"/>
      <c r="J85" s="36"/>
      <c r="K85" s="35"/>
    </row>
    <row r="86" spans="1:11" ht="15">
      <c r="A86" s="34" t="s">
        <v>2</v>
      </c>
      <c r="B86" s="35">
        <f t="shared" si="21"/>
        <v>4523.9</v>
      </c>
      <c r="C86" s="35">
        <v>517.5</v>
      </c>
      <c r="D86" s="35">
        <v>618.5</v>
      </c>
      <c r="E86" s="36">
        <v>821.7</v>
      </c>
      <c r="F86" s="36">
        <v>642.4</v>
      </c>
      <c r="G86" s="36">
        <v>864.5</v>
      </c>
      <c r="H86" s="36">
        <v>1059.3</v>
      </c>
      <c r="I86" s="36"/>
      <c r="J86" s="36"/>
      <c r="K86" s="35"/>
    </row>
    <row r="87" spans="1:11" ht="15">
      <c r="A87" s="34" t="s">
        <v>3</v>
      </c>
      <c r="B87" s="35">
        <f t="shared" si="21"/>
        <v>0</v>
      </c>
      <c r="C87" s="35">
        <v>0</v>
      </c>
      <c r="D87" s="35"/>
      <c r="E87" s="36"/>
      <c r="F87" s="36"/>
      <c r="G87" s="36"/>
      <c r="H87" s="36"/>
      <c r="I87" s="36"/>
      <c r="J87" s="36"/>
      <c r="K87" s="35"/>
    </row>
    <row r="88" spans="1:11" ht="10.5" customHeight="1">
      <c r="A88" s="34"/>
      <c r="B88" s="35"/>
      <c r="C88" s="35"/>
      <c r="D88" s="35"/>
      <c r="E88" s="36"/>
      <c r="F88" s="36"/>
      <c r="G88" s="36"/>
      <c r="H88" s="36"/>
      <c r="I88" s="36"/>
      <c r="J88" s="36"/>
      <c r="K88" s="35"/>
    </row>
    <row r="89" spans="1:11" ht="43.5">
      <c r="A89" s="27" t="s">
        <v>21</v>
      </c>
      <c r="B89" s="35">
        <f t="shared" si="21"/>
        <v>432.6</v>
      </c>
      <c r="C89" s="35">
        <f>SUM(C90:C92)</f>
        <v>0</v>
      </c>
      <c r="D89" s="35">
        <f aca="true" t="shared" si="26" ref="D89:J89">SUM(D90:D92)</f>
        <v>0</v>
      </c>
      <c r="E89" s="36">
        <f t="shared" si="26"/>
        <v>33.6</v>
      </c>
      <c r="F89" s="36">
        <f t="shared" si="26"/>
        <v>0</v>
      </c>
      <c r="G89" s="35">
        <f t="shared" si="26"/>
        <v>0</v>
      </c>
      <c r="H89" s="35">
        <f t="shared" si="26"/>
        <v>399</v>
      </c>
      <c r="I89" s="35">
        <f t="shared" si="26"/>
        <v>0</v>
      </c>
      <c r="J89" s="35">
        <f t="shared" si="26"/>
        <v>0</v>
      </c>
      <c r="K89" s="35"/>
    </row>
    <row r="90" spans="1:11" ht="15">
      <c r="A90" s="34" t="s">
        <v>1</v>
      </c>
      <c r="B90" s="35">
        <f t="shared" si="21"/>
        <v>0</v>
      </c>
      <c r="C90" s="35"/>
      <c r="D90" s="35"/>
      <c r="E90" s="36"/>
      <c r="F90" s="36"/>
      <c r="G90" s="36"/>
      <c r="H90" s="36"/>
      <c r="I90" s="36"/>
      <c r="J90" s="36"/>
      <c r="K90" s="35"/>
    </row>
    <row r="91" spans="1:11" ht="15">
      <c r="A91" s="34" t="s">
        <v>2</v>
      </c>
      <c r="B91" s="35">
        <f t="shared" si="21"/>
        <v>0</v>
      </c>
      <c r="C91" s="35"/>
      <c r="D91" s="35"/>
      <c r="E91" s="36"/>
      <c r="F91" s="36"/>
      <c r="G91" s="36"/>
      <c r="H91" s="36"/>
      <c r="I91" s="36"/>
      <c r="J91" s="36"/>
      <c r="K91" s="35"/>
    </row>
    <row r="92" spans="1:11" ht="15">
      <c r="A92" s="34" t="s">
        <v>3</v>
      </c>
      <c r="B92" s="35">
        <f t="shared" si="21"/>
        <v>432.6</v>
      </c>
      <c r="C92" s="35"/>
      <c r="D92" s="35"/>
      <c r="E92" s="36">
        <v>33.6</v>
      </c>
      <c r="F92" s="36"/>
      <c r="G92" s="36"/>
      <c r="H92" s="36">
        <v>399</v>
      </c>
      <c r="I92" s="36"/>
      <c r="J92" s="36"/>
      <c r="K92" s="35"/>
    </row>
    <row r="93" spans="1:11" ht="15">
      <c r="A93" s="34"/>
      <c r="B93" s="35"/>
      <c r="C93" s="35"/>
      <c r="D93" s="35"/>
      <c r="E93" s="36"/>
      <c r="F93" s="36"/>
      <c r="G93" s="36"/>
      <c r="H93" s="36"/>
      <c r="I93" s="36"/>
      <c r="J93" s="36"/>
      <c r="K93" s="35"/>
    </row>
    <row r="94" spans="1:11" ht="100.5">
      <c r="A94" s="27" t="s">
        <v>65</v>
      </c>
      <c r="B94" s="35" t="s">
        <v>64</v>
      </c>
      <c r="C94" s="35" t="s">
        <v>64</v>
      </c>
      <c r="D94" s="35" t="s">
        <v>64</v>
      </c>
      <c r="E94" s="36" t="s">
        <v>64</v>
      </c>
      <c r="F94" s="36" t="s">
        <v>64</v>
      </c>
      <c r="G94" s="36" t="s">
        <v>64</v>
      </c>
      <c r="H94" s="36">
        <f>H95+H96+H97</f>
        <v>1600</v>
      </c>
      <c r="I94" s="36" t="s">
        <v>64</v>
      </c>
      <c r="J94" s="36" t="s">
        <v>64</v>
      </c>
      <c r="K94" s="35"/>
    </row>
    <row r="95" spans="1:11" ht="15">
      <c r="A95" s="34" t="s">
        <v>1</v>
      </c>
      <c r="B95" s="35"/>
      <c r="C95" s="35"/>
      <c r="D95" s="35"/>
      <c r="E95" s="36"/>
      <c r="F95" s="36"/>
      <c r="G95" s="36"/>
      <c r="H95" s="36"/>
      <c r="I95" s="36"/>
      <c r="J95" s="36"/>
      <c r="K95" s="35"/>
    </row>
    <row r="96" spans="1:11" ht="15">
      <c r="A96" s="34" t="s">
        <v>2</v>
      </c>
      <c r="B96" s="35"/>
      <c r="C96" s="35"/>
      <c r="D96" s="35"/>
      <c r="E96" s="36"/>
      <c r="F96" s="36"/>
      <c r="G96" s="36"/>
      <c r="H96" s="36">
        <v>1600</v>
      </c>
      <c r="I96" s="36"/>
      <c r="J96" s="36"/>
      <c r="K96" s="35"/>
    </row>
    <row r="97" spans="1:11" ht="15">
      <c r="A97" s="34" t="s">
        <v>3</v>
      </c>
      <c r="B97" s="35"/>
      <c r="C97" s="35"/>
      <c r="D97" s="35"/>
      <c r="E97" s="36"/>
      <c r="F97" s="36"/>
      <c r="G97" s="36"/>
      <c r="H97" s="36"/>
      <c r="I97" s="36"/>
      <c r="J97" s="36"/>
      <c r="K97" s="35"/>
    </row>
    <row r="98" spans="1:11" ht="15">
      <c r="A98" s="34"/>
      <c r="B98" s="35"/>
      <c r="C98" s="35"/>
      <c r="D98" s="35"/>
      <c r="E98" s="36"/>
      <c r="F98" s="36"/>
      <c r="G98" s="36"/>
      <c r="H98" s="36"/>
      <c r="I98" s="36"/>
      <c r="J98" s="36"/>
      <c r="K98" s="35"/>
    </row>
    <row r="99" spans="1:11" ht="29.25" customHeight="1">
      <c r="A99" s="80" t="s">
        <v>50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1:11" ht="36" customHeight="1">
      <c r="A100" s="27" t="s">
        <v>5</v>
      </c>
      <c r="B100" s="37">
        <f t="shared" si="21"/>
        <v>69795.4</v>
      </c>
      <c r="C100" s="37">
        <f>C101+C102+C103+C104</f>
        <v>6925.7</v>
      </c>
      <c r="D100" s="37">
        <f aca="true" t="shared" si="27" ref="D100:I100">D101+D102+D103+D104</f>
        <v>8482.8</v>
      </c>
      <c r="E100" s="38">
        <f t="shared" si="27"/>
        <v>8176.699999999999</v>
      </c>
      <c r="F100" s="38">
        <f t="shared" si="27"/>
        <v>8657.8</v>
      </c>
      <c r="G100" s="37">
        <f t="shared" si="27"/>
        <v>10604.5</v>
      </c>
      <c r="H100" s="37">
        <f t="shared" si="27"/>
        <v>7674.1</v>
      </c>
      <c r="I100" s="37">
        <f t="shared" si="27"/>
        <v>9359.8</v>
      </c>
      <c r="J100" s="37">
        <f>J101+J102+J103+J104</f>
        <v>9914.000000000002</v>
      </c>
      <c r="K100" s="37"/>
    </row>
    <row r="101" spans="1:11" ht="15">
      <c r="A101" s="34" t="s">
        <v>1</v>
      </c>
      <c r="B101" s="37">
        <f t="shared" si="21"/>
        <v>0</v>
      </c>
      <c r="C101" s="35">
        <f>SUM(C106+C111+C116)</f>
        <v>0</v>
      </c>
      <c r="D101" s="35">
        <f aca="true" t="shared" si="28" ref="D101:I101">SUM(D106+D111+D116)</f>
        <v>0</v>
      </c>
      <c r="E101" s="36">
        <f t="shared" si="28"/>
        <v>0</v>
      </c>
      <c r="F101" s="36">
        <f t="shared" si="28"/>
        <v>0</v>
      </c>
      <c r="G101" s="35">
        <f t="shared" si="28"/>
        <v>0</v>
      </c>
      <c r="H101" s="35">
        <f t="shared" si="28"/>
        <v>0</v>
      </c>
      <c r="I101" s="35">
        <f t="shared" si="28"/>
        <v>0</v>
      </c>
      <c r="J101" s="35">
        <f>SUM(J106+J111+J116)</f>
        <v>0</v>
      </c>
      <c r="K101" s="35"/>
    </row>
    <row r="102" spans="1:11" ht="15">
      <c r="A102" s="34" t="s">
        <v>2</v>
      </c>
      <c r="B102" s="37">
        <f t="shared" si="21"/>
        <v>281.3</v>
      </c>
      <c r="C102" s="35">
        <f>C107+C112+C117</f>
        <v>0</v>
      </c>
      <c r="D102" s="35">
        <f aca="true" t="shared" si="29" ref="D102:I102">D107+D112+D117</f>
        <v>0</v>
      </c>
      <c r="E102" s="36">
        <f t="shared" si="29"/>
        <v>0</v>
      </c>
      <c r="F102" s="36">
        <f t="shared" si="29"/>
        <v>0</v>
      </c>
      <c r="G102" s="35">
        <f t="shared" si="29"/>
        <v>281.3</v>
      </c>
      <c r="H102" s="35">
        <f t="shared" si="29"/>
        <v>0</v>
      </c>
      <c r="I102" s="35">
        <f t="shared" si="29"/>
        <v>0</v>
      </c>
      <c r="J102" s="35">
        <f>J107+J112+J117</f>
        <v>0</v>
      </c>
      <c r="K102" s="35"/>
    </row>
    <row r="103" spans="1:11" ht="15">
      <c r="A103" s="34" t="s">
        <v>3</v>
      </c>
      <c r="B103" s="37">
        <f t="shared" si="21"/>
        <v>69514.09999999999</v>
      </c>
      <c r="C103" s="35">
        <f>C108+C113+C118</f>
        <v>6925.7</v>
      </c>
      <c r="D103" s="35">
        <f>D108+D113+D118</f>
        <v>8482.8</v>
      </c>
      <c r="E103" s="36">
        <f>E108+E113+E118</f>
        <v>8176.699999999999</v>
      </c>
      <c r="F103" s="36">
        <f>F108+F113+F118+F123</f>
        <v>8657.8</v>
      </c>
      <c r="G103" s="35">
        <f>G108+G113+G118+G123</f>
        <v>10323.2</v>
      </c>
      <c r="H103" s="35">
        <f>H108+H113+H118+H123</f>
        <v>7674.1</v>
      </c>
      <c r="I103" s="35">
        <f>I108+I113+I118+I123</f>
        <v>9359.8</v>
      </c>
      <c r="J103" s="35">
        <f>J108+J113+J118+J123</f>
        <v>9914.000000000002</v>
      </c>
      <c r="K103" s="35"/>
    </row>
    <row r="104" spans="1:11" ht="7.5" customHeight="1">
      <c r="A104" s="34"/>
      <c r="B104" s="35"/>
      <c r="C104" s="35"/>
      <c r="D104" s="35"/>
      <c r="E104" s="36"/>
      <c r="F104" s="36"/>
      <c r="G104" s="36"/>
      <c r="H104" s="36"/>
      <c r="I104" s="36"/>
      <c r="J104" s="36"/>
      <c r="K104" s="35"/>
    </row>
    <row r="105" spans="1:11" ht="62.25" customHeight="1">
      <c r="A105" s="48" t="s">
        <v>22</v>
      </c>
      <c r="B105" s="35">
        <f t="shared" si="21"/>
        <v>64723.6</v>
      </c>
      <c r="C105" s="35">
        <f>C106+C107+C108</f>
        <v>6596.7</v>
      </c>
      <c r="D105" s="35">
        <f aca="true" t="shared" si="30" ref="D105:J105">D106+D107+D108</f>
        <v>7798.3</v>
      </c>
      <c r="E105" s="36">
        <f t="shared" si="30"/>
        <v>7809.4</v>
      </c>
      <c r="F105" s="36">
        <f t="shared" si="30"/>
        <v>8255.3</v>
      </c>
      <c r="G105" s="35">
        <f t="shared" si="30"/>
        <v>8647.699999999999</v>
      </c>
      <c r="H105" s="35">
        <f t="shared" si="30"/>
        <v>7272.1</v>
      </c>
      <c r="I105" s="35">
        <f t="shared" si="30"/>
        <v>8904</v>
      </c>
      <c r="J105" s="35">
        <f t="shared" si="30"/>
        <v>9440.1</v>
      </c>
      <c r="K105" s="39"/>
    </row>
    <row r="106" spans="1:11" ht="15">
      <c r="A106" s="34" t="s">
        <v>1</v>
      </c>
      <c r="B106" s="35">
        <f t="shared" si="21"/>
        <v>0</v>
      </c>
      <c r="C106" s="35"/>
      <c r="D106" s="35"/>
      <c r="E106" s="36"/>
      <c r="F106" s="36"/>
      <c r="G106" s="36"/>
      <c r="H106" s="36"/>
      <c r="I106" s="36"/>
      <c r="J106" s="36"/>
      <c r="K106" s="35"/>
    </row>
    <row r="107" spans="1:11" ht="15">
      <c r="A107" s="34" t="s">
        <v>2</v>
      </c>
      <c r="B107" s="35">
        <f t="shared" si="21"/>
        <v>281.3</v>
      </c>
      <c r="C107" s="35"/>
      <c r="D107" s="35"/>
      <c r="E107" s="36"/>
      <c r="F107" s="36"/>
      <c r="G107" s="36">
        <v>281.3</v>
      </c>
      <c r="H107" s="36"/>
      <c r="I107" s="36"/>
      <c r="J107" s="36"/>
      <c r="K107" s="35"/>
    </row>
    <row r="108" spans="1:11" ht="15">
      <c r="A108" s="34" t="s">
        <v>3</v>
      </c>
      <c r="B108" s="35">
        <f t="shared" si="21"/>
        <v>64442.299999999996</v>
      </c>
      <c r="C108" s="35">
        <v>6596.7</v>
      </c>
      <c r="D108" s="35">
        <v>7798.3</v>
      </c>
      <c r="E108" s="36">
        <v>7809.4</v>
      </c>
      <c r="F108" s="36">
        <v>8255.3</v>
      </c>
      <c r="G108" s="36">
        <v>8366.4</v>
      </c>
      <c r="H108" s="36">
        <v>7272.1</v>
      </c>
      <c r="I108" s="36">
        <v>8904</v>
      </c>
      <c r="J108" s="36">
        <v>9440.1</v>
      </c>
      <c r="K108" s="35"/>
    </row>
    <row r="109" spans="1:11" ht="8.25" customHeight="1">
      <c r="A109" s="34"/>
      <c r="B109" s="35"/>
      <c r="C109" s="35"/>
      <c r="D109" s="35"/>
      <c r="E109" s="36"/>
      <c r="F109" s="36"/>
      <c r="G109" s="36"/>
      <c r="H109" s="36"/>
      <c r="I109" s="36"/>
      <c r="J109" s="36"/>
      <c r="K109" s="35"/>
    </row>
    <row r="110" spans="1:11" ht="57" customHeight="1">
      <c r="A110" s="27" t="s">
        <v>23</v>
      </c>
      <c r="B110" s="35">
        <f t="shared" si="21"/>
        <v>461.1</v>
      </c>
      <c r="C110" s="35">
        <f>C111+C112+C113</f>
        <v>97.7</v>
      </c>
      <c r="D110" s="35">
        <f aca="true" t="shared" si="31" ref="D110:J110">D111+D112+D113</f>
        <v>60</v>
      </c>
      <c r="E110" s="36">
        <f t="shared" si="31"/>
        <v>70.4</v>
      </c>
      <c r="F110" s="36">
        <f t="shared" si="31"/>
        <v>39.7</v>
      </c>
      <c r="G110" s="35">
        <f t="shared" si="31"/>
        <v>43.6</v>
      </c>
      <c r="H110" s="35">
        <f t="shared" si="31"/>
        <v>57</v>
      </c>
      <c r="I110" s="35">
        <f t="shared" si="31"/>
        <v>45.5</v>
      </c>
      <c r="J110" s="35">
        <f t="shared" si="31"/>
        <v>47.2</v>
      </c>
      <c r="K110" s="39"/>
    </row>
    <row r="111" spans="1:11" ht="15">
      <c r="A111" s="34" t="s">
        <v>1</v>
      </c>
      <c r="B111" s="35">
        <f t="shared" si="21"/>
        <v>0</v>
      </c>
      <c r="C111" s="35"/>
      <c r="D111" s="35"/>
      <c r="E111" s="36"/>
      <c r="F111" s="36"/>
      <c r="G111" s="36"/>
      <c r="H111" s="36"/>
      <c r="I111" s="36"/>
      <c r="J111" s="36"/>
      <c r="K111" s="35"/>
    </row>
    <row r="112" spans="1:11" ht="15">
      <c r="A112" s="34" t="s">
        <v>2</v>
      </c>
      <c r="B112" s="35">
        <f t="shared" si="21"/>
        <v>0</v>
      </c>
      <c r="C112" s="35"/>
      <c r="D112" s="35"/>
      <c r="E112" s="36"/>
      <c r="F112" s="36"/>
      <c r="G112" s="36"/>
      <c r="H112" s="36"/>
      <c r="I112" s="36"/>
      <c r="J112" s="36"/>
      <c r="K112" s="35"/>
    </row>
    <row r="113" spans="1:11" ht="15">
      <c r="A113" s="34" t="s">
        <v>3</v>
      </c>
      <c r="B113" s="35">
        <f t="shared" si="21"/>
        <v>461.1</v>
      </c>
      <c r="C113" s="35">
        <v>97.7</v>
      </c>
      <c r="D113" s="35">
        <v>60</v>
      </c>
      <c r="E113" s="36">
        <v>70.4</v>
      </c>
      <c r="F113" s="36">
        <v>39.7</v>
      </c>
      <c r="G113" s="36">
        <v>43.6</v>
      </c>
      <c r="H113" s="36">
        <v>57</v>
      </c>
      <c r="I113" s="36">
        <v>45.5</v>
      </c>
      <c r="J113" s="36">
        <v>47.2</v>
      </c>
      <c r="K113" s="35"/>
    </row>
    <row r="114" spans="1:11" ht="21" customHeight="1">
      <c r="A114" s="40" t="s">
        <v>43</v>
      </c>
      <c r="B114" s="35"/>
      <c r="C114" s="35"/>
      <c r="D114" s="35"/>
      <c r="E114" s="36"/>
      <c r="F114" s="36"/>
      <c r="G114" s="36"/>
      <c r="H114" s="36"/>
      <c r="I114" s="36"/>
      <c r="J114" s="36"/>
      <c r="K114" s="35"/>
    </row>
    <row r="115" spans="1:11" ht="46.5" customHeight="1">
      <c r="A115" s="27" t="s">
        <v>24</v>
      </c>
      <c r="B115" s="35">
        <f t="shared" si="21"/>
        <v>4090.5</v>
      </c>
      <c r="C115" s="35">
        <f>C116+C117+C118</f>
        <v>231.3</v>
      </c>
      <c r="D115" s="35">
        <f aca="true" t="shared" si="32" ref="D115:J115">D116+D117+D118</f>
        <v>624.5</v>
      </c>
      <c r="E115" s="36">
        <f t="shared" si="32"/>
        <v>296.9</v>
      </c>
      <c r="F115" s="36">
        <f t="shared" si="32"/>
        <v>362.8</v>
      </c>
      <c r="G115" s="35">
        <f t="shared" si="32"/>
        <v>1393</v>
      </c>
      <c r="H115" s="35">
        <f t="shared" si="32"/>
        <v>345</v>
      </c>
      <c r="I115" s="35">
        <f t="shared" si="32"/>
        <v>410.3</v>
      </c>
      <c r="J115" s="35">
        <f t="shared" si="32"/>
        <v>426.7</v>
      </c>
      <c r="K115" s="39"/>
    </row>
    <row r="116" spans="1:11" ht="15">
      <c r="A116" s="34" t="s">
        <v>1</v>
      </c>
      <c r="B116" s="35">
        <f t="shared" si="21"/>
        <v>0</v>
      </c>
      <c r="C116" s="35"/>
      <c r="D116" s="35"/>
      <c r="E116" s="36"/>
      <c r="F116" s="36"/>
      <c r="G116" s="36"/>
      <c r="H116" s="36"/>
      <c r="I116" s="36"/>
      <c r="J116" s="36"/>
      <c r="K116" s="35"/>
    </row>
    <row r="117" spans="1:11" ht="15">
      <c r="A117" s="34" t="s">
        <v>2</v>
      </c>
      <c r="B117" s="35">
        <f t="shared" si="21"/>
        <v>0</v>
      </c>
      <c r="C117" s="35"/>
      <c r="D117" s="35"/>
      <c r="E117" s="36"/>
      <c r="F117" s="36"/>
      <c r="G117" s="36"/>
      <c r="H117" s="36"/>
      <c r="I117" s="36"/>
      <c r="J117" s="36"/>
      <c r="K117" s="35"/>
    </row>
    <row r="118" spans="1:11" ht="15">
      <c r="A118" s="34" t="s">
        <v>3</v>
      </c>
      <c r="B118" s="35">
        <f t="shared" si="21"/>
        <v>4090.5</v>
      </c>
      <c r="C118" s="35">
        <v>231.3</v>
      </c>
      <c r="D118" s="35">
        <v>624.5</v>
      </c>
      <c r="E118" s="36">
        <v>296.9</v>
      </c>
      <c r="F118" s="36">
        <v>362.8</v>
      </c>
      <c r="G118" s="36">
        <v>1393</v>
      </c>
      <c r="H118" s="36">
        <v>345</v>
      </c>
      <c r="I118" s="36">
        <v>410.3</v>
      </c>
      <c r="J118" s="36">
        <v>426.7</v>
      </c>
      <c r="K118" s="35"/>
    </row>
    <row r="119" spans="1:11" ht="9" customHeight="1">
      <c r="A119" s="34"/>
      <c r="B119" s="35"/>
      <c r="C119" s="35"/>
      <c r="D119" s="35"/>
      <c r="E119" s="36"/>
      <c r="F119" s="36"/>
      <c r="G119" s="36"/>
      <c r="H119" s="36"/>
      <c r="I119" s="36"/>
      <c r="J119" s="36"/>
      <c r="K119" s="35"/>
    </row>
    <row r="120" spans="1:11" ht="43.5">
      <c r="A120" s="27" t="s">
        <v>41</v>
      </c>
      <c r="B120" s="35">
        <f t="shared" si="21"/>
        <v>520.2</v>
      </c>
      <c r="C120" s="35">
        <f>C121+C122+C123</f>
        <v>0</v>
      </c>
      <c r="D120" s="35">
        <f aca="true" t="shared" si="33" ref="D120:J120">D121+D122+D123</f>
        <v>0</v>
      </c>
      <c r="E120" s="36">
        <f t="shared" si="33"/>
        <v>0</v>
      </c>
      <c r="F120" s="36">
        <f t="shared" si="33"/>
        <v>0</v>
      </c>
      <c r="G120" s="35">
        <f t="shared" si="33"/>
        <v>520.2</v>
      </c>
      <c r="H120" s="35">
        <f t="shared" si="33"/>
        <v>0</v>
      </c>
      <c r="I120" s="35">
        <f t="shared" si="33"/>
        <v>0</v>
      </c>
      <c r="J120" s="35">
        <f t="shared" si="33"/>
        <v>0</v>
      </c>
      <c r="K120" s="35"/>
    </row>
    <row r="121" spans="1:11" ht="15">
      <c r="A121" s="34" t="s">
        <v>1</v>
      </c>
      <c r="B121" s="35">
        <f t="shared" si="21"/>
        <v>0</v>
      </c>
      <c r="C121" s="35"/>
      <c r="D121" s="35"/>
      <c r="E121" s="36"/>
      <c r="F121" s="36"/>
      <c r="G121" s="36"/>
      <c r="H121" s="36"/>
      <c r="I121" s="36"/>
      <c r="J121" s="36"/>
      <c r="K121" s="35"/>
    </row>
    <row r="122" spans="1:11" ht="15">
      <c r="A122" s="34" t="s">
        <v>2</v>
      </c>
      <c r="B122" s="35">
        <f t="shared" si="21"/>
        <v>0</v>
      </c>
      <c r="C122" s="35"/>
      <c r="D122" s="35"/>
      <c r="E122" s="36"/>
      <c r="F122" s="36"/>
      <c r="G122" s="36"/>
      <c r="H122" s="36"/>
      <c r="I122" s="36"/>
      <c r="J122" s="36"/>
      <c r="K122" s="35"/>
    </row>
    <row r="123" spans="1:11" ht="15">
      <c r="A123" s="34" t="s">
        <v>3</v>
      </c>
      <c r="B123" s="35">
        <f t="shared" si="21"/>
        <v>520.2</v>
      </c>
      <c r="C123" s="35">
        <v>0</v>
      </c>
      <c r="D123" s="35">
        <v>0</v>
      </c>
      <c r="E123" s="36">
        <v>0</v>
      </c>
      <c r="F123" s="36">
        <v>0</v>
      </c>
      <c r="G123" s="36">
        <v>520.2</v>
      </c>
      <c r="H123" s="36">
        <v>0</v>
      </c>
      <c r="I123" s="36">
        <v>0</v>
      </c>
      <c r="J123" s="36"/>
      <c r="K123" s="35"/>
    </row>
    <row r="124" spans="1:11" ht="30">
      <c r="A124" s="49" t="s">
        <v>42</v>
      </c>
      <c r="B124" s="35"/>
      <c r="C124" s="35"/>
      <c r="D124" s="35"/>
      <c r="E124" s="36"/>
      <c r="F124" s="36"/>
      <c r="G124" s="36"/>
      <c r="H124" s="36"/>
      <c r="I124" s="36"/>
      <c r="J124" s="36"/>
      <c r="K124" s="35"/>
    </row>
    <row r="125" spans="1:11" ht="15">
      <c r="A125" s="80" t="s">
        <v>51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</row>
    <row r="126" spans="1:11" ht="29.25">
      <c r="A126" s="27" t="s">
        <v>5</v>
      </c>
      <c r="B126" s="37">
        <f>SUM(C126:J126)</f>
        <v>60075.9</v>
      </c>
      <c r="C126" s="37">
        <f>C127+C128+C129</f>
        <v>7108.3</v>
      </c>
      <c r="D126" s="37">
        <f aca="true" t="shared" si="34" ref="D126:I126">D127+D128+D129</f>
        <v>7107.700000000001</v>
      </c>
      <c r="E126" s="38">
        <f t="shared" si="34"/>
        <v>7195.9</v>
      </c>
      <c r="F126" s="38">
        <f t="shared" si="34"/>
        <v>7995.7</v>
      </c>
      <c r="G126" s="37">
        <f t="shared" si="34"/>
        <v>7428.5</v>
      </c>
      <c r="H126" s="37">
        <f t="shared" si="34"/>
        <v>7435.099999999999</v>
      </c>
      <c r="I126" s="37">
        <f t="shared" si="34"/>
        <v>7656.2</v>
      </c>
      <c r="J126" s="37">
        <f>J127+J128+J129</f>
        <v>8148.500000000001</v>
      </c>
      <c r="K126" s="37"/>
    </row>
    <row r="127" spans="1:13" ht="15">
      <c r="A127" s="34" t="s">
        <v>1</v>
      </c>
      <c r="B127" s="37">
        <f>SUM(C127:J127)</f>
        <v>42.6</v>
      </c>
      <c r="C127" s="35">
        <f>SUM(C132+C137+C142+C147+C152+C158)</f>
        <v>0</v>
      </c>
      <c r="D127" s="35">
        <f>SUM(D132+D137+D142+D147+D152+D158)</f>
        <v>14.6</v>
      </c>
      <c r="E127" s="36">
        <v>28</v>
      </c>
      <c r="F127" s="36">
        <f>SUM(F132+F137+F142+F147+F152+F158)</f>
        <v>0</v>
      </c>
      <c r="G127" s="35">
        <f>SUM(G132+G137+G142+G147+G152+G158)</f>
        <v>0</v>
      </c>
      <c r="H127" s="35">
        <f>SUM(H132+H137+H142+H147+H152+H158)</f>
        <v>0</v>
      </c>
      <c r="I127" s="35">
        <f>SUM(I132+I137+I142+I147+I152+I158)</f>
        <v>0</v>
      </c>
      <c r="J127" s="35">
        <f>SUM(J132+J137+J142+J147+J152+J158)</f>
        <v>0</v>
      </c>
      <c r="K127" s="35"/>
      <c r="M127" s="1" t="s">
        <v>16</v>
      </c>
    </row>
    <row r="128" spans="1:11" ht="15">
      <c r="A128" s="34" t="s">
        <v>2</v>
      </c>
      <c r="B128" s="37">
        <f>SUM(C128:J128)</f>
        <v>306.2</v>
      </c>
      <c r="C128" s="35">
        <f aca="true" t="shared" si="35" ref="C128:G129">C133+C138+C143+C148+C153+C159</f>
        <v>126</v>
      </c>
      <c r="D128" s="35">
        <f t="shared" si="35"/>
        <v>0</v>
      </c>
      <c r="E128" s="36">
        <f t="shared" si="35"/>
        <v>0</v>
      </c>
      <c r="F128" s="36">
        <f t="shared" si="35"/>
        <v>0</v>
      </c>
      <c r="G128" s="35">
        <f t="shared" si="35"/>
        <v>130.2</v>
      </c>
      <c r="H128" s="35">
        <f>H133+H138+H143+H148+H153+H159+H164</f>
        <v>50</v>
      </c>
      <c r="I128" s="35">
        <f>I133+I138+I143+I148+I153+I159</f>
        <v>0</v>
      </c>
      <c r="J128" s="35">
        <f>J133+J138+J143+J148+J153+J159</f>
        <v>0</v>
      </c>
      <c r="K128" s="35"/>
    </row>
    <row r="129" spans="1:11" ht="15">
      <c r="A129" s="34" t="s">
        <v>3</v>
      </c>
      <c r="B129" s="37">
        <f>SUM(C129:J129)</f>
        <v>59727.1</v>
      </c>
      <c r="C129" s="35">
        <f t="shared" si="35"/>
        <v>6982.3</v>
      </c>
      <c r="D129" s="35">
        <f t="shared" si="35"/>
        <v>7093.1</v>
      </c>
      <c r="E129" s="36">
        <f t="shared" si="35"/>
        <v>7167.9</v>
      </c>
      <c r="F129" s="36">
        <f t="shared" si="35"/>
        <v>7995.7</v>
      </c>
      <c r="G129" s="35">
        <f t="shared" si="35"/>
        <v>7298.3</v>
      </c>
      <c r="H129" s="35">
        <f>H134+H139+H144+H149+H154+H160+H165</f>
        <v>7385.099999999999</v>
      </c>
      <c r="I129" s="35">
        <f>I134+I139+I144+I149+I154+I160</f>
        <v>7656.2</v>
      </c>
      <c r="J129" s="35">
        <f>J134+J139+J144+J149+J154+J160</f>
        <v>8148.500000000001</v>
      </c>
      <c r="K129" s="35"/>
    </row>
    <row r="130" spans="1:11" ht="9" customHeight="1">
      <c r="A130" s="34"/>
      <c r="B130" s="35"/>
      <c r="C130" s="35"/>
      <c r="D130" s="35"/>
      <c r="E130" s="36"/>
      <c r="F130" s="36"/>
      <c r="G130" s="36"/>
      <c r="H130" s="36"/>
      <c r="I130" s="36"/>
      <c r="J130" s="36"/>
      <c r="K130" s="35"/>
    </row>
    <row r="131" spans="1:11" ht="48" customHeight="1">
      <c r="A131" s="27" t="s">
        <v>25</v>
      </c>
      <c r="B131" s="35">
        <f aca="true" t="shared" si="36" ref="B131:B181">SUM(C131:J131)</f>
        <v>57716.9</v>
      </c>
      <c r="C131" s="35">
        <f>C132+C133+C134</f>
        <v>6568.3</v>
      </c>
      <c r="D131" s="35">
        <f aca="true" t="shared" si="37" ref="D131:J131">D132+D133+D134</f>
        <v>6937.700000000001</v>
      </c>
      <c r="E131" s="36">
        <f t="shared" si="37"/>
        <v>6870.5</v>
      </c>
      <c r="F131" s="36">
        <f t="shared" si="37"/>
        <v>7716.7</v>
      </c>
      <c r="G131" s="36">
        <f t="shared" si="37"/>
        <v>7239.3</v>
      </c>
      <c r="H131" s="36">
        <f t="shared" si="37"/>
        <v>7116.9</v>
      </c>
      <c r="I131" s="36">
        <f t="shared" si="37"/>
        <v>7392.9</v>
      </c>
      <c r="J131" s="36">
        <f t="shared" si="37"/>
        <v>7874.6</v>
      </c>
      <c r="K131" s="35"/>
    </row>
    <row r="132" spans="1:11" ht="18.75" customHeight="1">
      <c r="A132" s="34" t="s">
        <v>1</v>
      </c>
      <c r="B132" s="35">
        <f t="shared" si="36"/>
        <v>42.6</v>
      </c>
      <c r="C132" s="35"/>
      <c r="D132" s="35">
        <v>14.6</v>
      </c>
      <c r="E132" s="36">
        <v>28</v>
      </c>
      <c r="F132" s="36"/>
      <c r="G132" s="36"/>
      <c r="H132" s="36"/>
      <c r="I132" s="36"/>
      <c r="J132" s="36"/>
      <c r="K132" s="35"/>
    </row>
    <row r="133" spans="1:11" ht="16.5" customHeight="1">
      <c r="A133" s="34" t="s">
        <v>2</v>
      </c>
      <c r="B133" s="35">
        <f t="shared" si="36"/>
        <v>130.2</v>
      </c>
      <c r="C133" s="35"/>
      <c r="D133" s="35"/>
      <c r="E133" s="36"/>
      <c r="F133" s="36"/>
      <c r="G133" s="36">
        <v>130.2</v>
      </c>
      <c r="H133" s="36"/>
      <c r="I133" s="36"/>
      <c r="J133" s="36"/>
      <c r="K133" s="35"/>
    </row>
    <row r="134" spans="1:11" ht="16.5" customHeight="1">
      <c r="A134" s="34" t="s">
        <v>3</v>
      </c>
      <c r="B134" s="35">
        <f t="shared" si="36"/>
        <v>57544.100000000006</v>
      </c>
      <c r="C134" s="35">
        <v>6568.3</v>
      </c>
      <c r="D134" s="35">
        <v>6923.1</v>
      </c>
      <c r="E134" s="36">
        <v>6842.5</v>
      </c>
      <c r="F134" s="36">
        <v>7716.7</v>
      </c>
      <c r="G134" s="36">
        <v>7109.1</v>
      </c>
      <c r="H134" s="36">
        <v>7116.9</v>
      </c>
      <c r="I134" s="36">
        <v>7392.9</v>
      </c>
      <c r="J134" s="36">
        <v>7874.6</v>
      </c>
      <c r="K134" s="35"/>
    </row>
    <row r="135" spans="1:11" ht="8.25" customHeight="1">
      <c r="A135" s="34"/>
      <c r="B135" s="35"/>
      <c r="C135" s="35"/>
      <c r="D135" s="35"/>
      <c r="E135" s="36"/>
      <c r="F135" s="36"/>
      <c r="G135" s="36"/>
      <c r="H135" s="36"/>
      <c r="I135" s="36"/>
      <c r="J135" s="36"/>
      <c r="K135" s="35"/>
    </row>
    <row r="136" spans="1:11" ht="50.25" customHeight="1">
      <c r="A136" s="50" t="s">
        <v>26</v>
      </c>
      <c r="B136" s="35">
        <f t="shared" si="36"/>
        <v>1526.8999999999999</v>
      </c>
      <c r="C136" s="35">
        <f>C137+C138+C139</f>
        <v>304</v>
      </c>
      <c r="D136" s="35">
        <f aca="true" t="shared" si="38" ref="D136:J136">D137+D138+D139</f>
        <v>80</v>
      </c>
      <c r="E136" s="36">
        <f t="shared" si="38"/>
        <v>139.4</v>
      </c>
      <c r="F136" s="36">
        <f t="shared" si="38"/>
        <v>180</v>
      </c>
      <c r="G136" s="35">
        <f t="shared" si="38"/>
        <v>189.2</v>
      </c>
      <c r="H136" s="35">
        <f t="shared" si="38"/>
        <v>203.2</v>
      </c>
      <c r="I136" s="35">
        <f t="shared" si="38"/>
        <v>211.3</v>
      </c>
      <c r="J136" s="35">
        <f t="shared" si="38"/>
        <v>219.8</v>
      </c>
      <c r="K136" s="35"/>
    </row>
    <row r="137" spans="1:11" ht="14.25" customHeight="1">
      <c r="A137" s="34" t="s">
        <v>1</v>
      </c>
      <c r="B137" s="35">
        <f t="shared" si="36"/>
        <v>0</v>
      </c>
      <c r="C137" s="35"/>
      <c r="D137" s="35"/>
      <c r="E137" s="36"/>
      <c r="F137" s="36"/>
      <c r="G137" s="36"/>
      <c r="H137" s="36"/>
      <c r="I137" s="36"/>
      <c r="J137" s="36"/>
      <c r="K137" s="35"/>
    </row>
    <row r="138" spans="1:11" ht="14.25" customHeight="1">
      <c r="A138" s="34" t="s">
        <v>2</v>
      </c>
      <c r="B138" s="35">
        <f t="shared" si="36"/>
        <v>0</v>
      </c>
      <c r="C138" s="35"/>
      <c r="D138" s="35"/>
      <c r="E138" s="36"/>
      <c r="F138" s="36"/>
      <c r="G138" s="36"/>
      <c r="H138" s="36"/>
      <c r="I138" s="36"/>
      <c r="J138" s="36"/>
      <c r="K138" s="35"/>
    </row>
    <row r="139" spans="1:11" ht="14.25" customHeight="1">
      <c r="A139" s="34" t="s">
        <v>3</v>
      </c>
      <c r="B139" s="35">
        <f t="shared" si="36"/>
        <v>1526.8999999999999</v>
      </c>
      <c r="C139" s="35">
        <v>304</v>
      </c>
      <c r="D139" s="35">
        <v>80</v>
      </c>
      <c r="E139" s="36">
        <v>139.4</v>
      </c>
      <c r="F139" s="36">
        <v>180</v>
      </c>
      <c r="G139" s="36">
        <v>189.2</v>
      </c>
      <c r="H139" s="36">
        <v>203.2</v>
      </c>
      <c r="I139" s="36">
        <v>211.3</v>
      </c>
      <c r="J139" s="36">
        <v>219.8</v>
      </c>
      <c r="K139" s="35"/>
    </row>
    <row r="140" spans="1:11" ht="37.5" customHeight="1">
      <c r="A140" s="40" t="s">
        <v>15</v>
      </c>
      <c r="B140" s="35"/>
      <c r="C140" s="35"/>
      <c r="D140" s="35"/>
      <c r="E140" s="36"/>
      <c r="F140" s="36"/>
      <c r="G140" s="36"/>
      <c r="H140" s="36"/>
      <c r="I140" s="36"/>
      <c r="J140" s="36"/>
      <c r="K140" s="35"/>
    </row>
    <row r="141" spans="1:11" ht="63.75" customHeight="1">
      <c r="A141" s="50" t="s">
        <v>27</v>
      </c>
      <c r="B141" s="35">
        <f t="shared" si="36"/>
        <v>186</v>
      </c>
      <c r="C141" s="35">
        <f>C142+C143+C144</f>
        <v>186</v>
      </c>
      <c r="D141" s="35">
        <f aca="true" t="shared" si="39" ref="D141:J141">D142+D143+D144</f>
        <v>0</v>
      </c>
      <c r="E141" s="36">
        <f t="shared" si="39"/>
        <v>0</v>
      </c>
      <c r="F141" s="36">
        <f t="shared" si="39"/>
        <v>0</v>
      </c>
      <c r="G141" s="35">
        <f t="shared" si="39"/>
        <v>0</v>
      </c>
      <c r="H141" s="35">
        <f t="shared" si="39"/>
        <v>0</v>
      </c>
      <c r="I141" s="35">
        <f t="shared" si="39"/>
        <v>0</v>
      </c>
      <c r="J141" s="35">
        <f t="shared" si="39"/>
        <v>0</v>
      </c>
      <c r="K141" s="39"/>
    </row>
    <row r="142" spans="1:11" ht="14.25" customHeight="1">
      <c r="A142" s="34" t="s">
        <v>1</v>
      </c>
      <c r="B142" s="35">
        <f t="shared" si="36"/>
        <v>0</v>
      </c>
      <c r="C142" s="35"/>
      <c r="D142" s="35"/>
      <c r="E142" s="36"/>
      <c r="F142" s="36"/>
      <c r="G142" s="36"/>
      <c r="H142" s="36"/>
      <c r="I142" s="36"/>
      <c r="J142" s="36"/>
      <c r="K142" s="35"/>
    </row>
    <row r="143" spans="1:11" ht="14.25" customHeight="1">
      <c r="A143" s="34" t="s">
        <v>2</v>
      </c>
      <c r="B143" s="35">
        <f t="shared" si="36"/>
        <v>126</v>
      </c>
      <c r="C143" s="35">
        <v>126</v>
      </c>
      <c r="D143" s="35"/>
      <c r="E143" s="36"/>
      <c r="F143" s="36"/>
      <c r="G143" s="36"/>
      <c r="H143" s="36"/>
      <c r="I143" s="36"/>
      <c r="J143" s="36"/>
      <c r="K143" s="35"/>
    </row>
    <row r="144" spans="1:11" ht="14.25" customHeight="1">
      <c r="A144" s="34" t="s">
        <v>3</v>
      </c>
      <c r="B144" s="35">
        <f t="shared" si="36"/>
        <v>60</v>
      </c>
      <c r="C144" s="35">
        <v>60</v>
      </c>
      <c r="D144" s="35"/>
      <c r="E144" s="36"/>
      <c r="F144" s="36"/>
      <c r="G144" s="36"/>
      <c r="H144" s="36"/>
      <c r="I144" s="36"/>
      <c r="J144" s="36"/>
      <c r="K144" s="35"/>
    </row>
    <row r="145" spans="1:11" ht="9.75" customHeight="1">
      <c r="A145" s="34"/>
      <c r="B145" s="35"/>
      <c r="C145" s="35"/>
      <c r="D145" s="35"/>
      <c r="E145" s="36"/>
      <c r="F145" s="36"/>
      <c r="G145" s="36"/>
      <c r="H145" s="36"/>
      <c r="I145" s="36"/>
      <c r="J145" s="36"/>
      <c r="K145" s="35"/>
    </row>
    <row r="146" spans="1:11" ht="60" customHeight="1">
      <c r="A146" s="27" t="s">
        <v>28</v>
      </c>
      <c r="B146" s="35">
        <f t="shared" si="36"/>
        <v>50</v>
      </c>
      <c r="C146" s="35">
        <f>C147+C148+C149</f>
        <v>50</v>
      </c>
      <c r="D146" s="35">
        <f aca="true" t="shared" si="40" ref="D146:J146">D147+D148+D149</f>
        <v>0</v>
      </c>
      <c r="E146" s="36">
        <f t="shared" si="40"/>
        <v>0</v>
      </c>
      <c r="F146" s="36">
        <f t="shared" si="40"/>
        <v>0</v>
      </c>
      <c r="G146" s="35">
        <f t="shared" si="40"/>
        <v>0</v>
      </c>
      <c r="H146" s="35">
        <f t="shared" si="40"/>
        <v>0</v>
      </c>
      <c r="I146" s="35">
        <f t="shared" si="40"/>
        <v>0</v>
      </c>
      <c r="J146" s="35">
        <f t="shared" si="40"/>
        <v>0</v>
      </c>
      <c r="K146" s="51"/>
    </row>
    <row r="147" spans="1:11" ht="14.25" customHeight="1">
      <c r="A147" s="34" t="s">
        <v>1</v>
      </c>
      <c r="B147" s="35">
        <f t="shared" si="36"/>
        <v>0</v>
      </c>
      <c r="C147" s="35"/>
      <c r="D147" s="35"/>
      <c r="E147" s="36"/>
      <c r="F147" s="36"/>
      <c r="G147" s="36"/>
      <c r="H147" s="36"/>
      <c r="I147" s="36"/>
      <c r="J147" s="36"/>
      <c r="K147" s="35"/>
    </row>
    <row r="148" spans="1:11" ht="14.25" customHeight="1">
      <c r="A148" s="34" t="s">
        <v>2</v>
      </c>
      <c r="B148" s="35">
        <f t="shared" si="36"/>
        <v>0</v>
      </c>
      <c r="C148" s="35"/>
      <c r="D148" s="35"/>
      <c r="E148" s="36"/>
      <c r="F148" s="36"/>
      <c r="G148" s="36"/>
      <c r="H148" s="36"/>
      <c r="I148" s="36"/>
      <c r="J148" s="36"/>
      <c r="K148" s="35"/>
    </row>
    <row r="149" spans="1:11" ht="14.25" customHeight="1">
      <c r="A149" s="34" t="s">
        <v>3</v>
      </c>
      <c r="B149" s="35">
        <f t="shared" si="36"/>
        <v>50</v>
      </c>
      <c r="C149" s="35">
        <v>50</v>
      </c>
      <c r="D149" s="35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/>
      <c r="K149" s="35"/>
    </row>
    <row r="150" spans="1:11" ht="8.25" customHeight="1">
      <c r="A150" s="34"/>
      <c r="B150" s="35"/>
      <c r="C150" s="35"/>
      <c r="D150" s="35"/>
      <c r="E150" s="36"/>
      <c r="F150" s="36"/>
      <c r="G150" s="36"/>
      <c r="H150" s="36"/>
      <c r="I150" s="36"/>
      <c r="J150" s="36"/>
      <c r="K150" s="35"/>
    </row>
    <row r="151" spans="1:11" ht="84" customHeight="1">
      <c r="A151" s="27" t="s">
        <v>29</v>
      </c>
      <c r="B151" s="35">
        <f t="shared" si="36"/>
        <v>432.1</v>
      </c>
      <c r="C151" s="35">
        <f>C152+C153+C154</f>
        <v>0</v>
      </c>
      <c r="D151" s="35">
        <f aca="true" t="shared" si="41" ref="D151:J151">D152+D153+D154</f>
        <v>90</v>
      </c>
      <c r="E151" s="36">
        <f t="shared" si="41"/>
        <v>186</v>
      </c>
      <c r="F151" s="36">
        <f t="shared" si="41"/>
        <v>0</v>
      </c>
      <c r="G151" s="35">
        <f t="shared" si="41"/>
        <v>0</v>
      </c>
      <c r="H151" s="35">
        <f t="shared" si="41"/>
        <v>50</v>
      </c>
      <c r="I151" s="35">
        <f t="shared" si="41"/>
        <v>52</v>
      </c>
      <c r="J151" s="35">
        <f t="shared" si="41"/>
        <v>54.1</v>
      </c>
      <c r="K151" s="39"/>
    </row>
    <row r="152" spans="1:11" ht="14.25" customHeight="1">
      <c r="A152" s="34" t="s">
        <v>1</v>
      </c>
      <c r="B152" s="35">
        <f t="shared" si="36"/>
        <v>0</v>
      </c>
      <c r="C152" s="35"/>
      <c r="D152" s="35"/>
      <c r="E152" s="36"/>
      <c r="F152" s="36"/>
      <c r="G152" s="36"/>
      <c r="H152" s="36"/>
      <c r="I152" s="36"/>
      <c r="J152" s="36"/>
      <c r="K152" s="35"/>
    </row>
    <row r="153" spans="1:11" ht="14.25" customHeight="1">
      <c r="A153" s="34" t="s">
        <v>2</v>
      </c>
      <c r="B153" s="35">
        <f t="shared" si="36"/>
        <v>0</v>
      </c>
      <c r="C153" s="35"/>
      <c r="D153" s="35"/>
      <c r="E153" s="36"/>
      <c r="F153" s="36"/>
      <c r="G153" s="36"/>
      <c r="H153" s="36"/>
      <c r="I153" s="36"/>
      <c r="J153" s="36"/>
      <c r="K153" s="35"/>
    </row>
    <row r="154" spans="1:11" ht="14.25" customHeight="1">
      <c r="A154" s="34" t="s">
        <v>3</v>
      </c>
      <c r="B154" s="35">
        <f t="shared" si="36"/>
        <v>432.1</v>
      </c>
      <c r="C154" s="35">
        <v>0</v>
      </c>
      <c r="D154" s="35">
        <v>90</v>
      </c>
      <c r="E154" s="36">
        <v>186</v>
      </c>
      <c r="F154" s="36">
        <v>0</v>
      </c>
      <c r="G154" s="36">
        <v>0</v>
      </c>
      <c r="H154" s="36">
        <v>50</v>
      </c>
      <c r="I154" s="36">
        <v>52</v>
      </c>
      <c r="J154" s="36">
        <v>54.1</v>
      </c>
      <c r="K154" s="35"/>
    </row>
    <row r="155" spans="1:11" ht="45.75" customHeight="1">
      <c r="A155" s="52" t="s">
        <v>47</v>
      </c>
      <c r="B155" s="35"/>
      <c r="C155" s="35"/>
      <c r="D155" s="35"/>
      <c r="E155" s="36"/>
      <c r="F155" s="36"/>
      <c r="G155" s="36"/>
      <c r="H155" s="36"/>
      <c r="I155" s="36"/>
      <c r="J155" s="36"/>
      <c r="K155" s="35"/>
    </row>
    <row r="156" spans="1:11" ht="15">
      <c r="A156" s="52"/>
      <c r="B156" s="35"/>
      <c r="C156" s="35"/>
      <c r="D156" s="35"/>
      <c r="E156" s="36"/>
      <c r="F156" s="36"/>
      <c r="G156" s="36"/>
      <c r="H156" s="36"/>
      <c r="I156" s="36"/>
      <c r="J156" s="36"/>
      <c r="K156" s="35"/>
    </row>
    <row r="157" spans="1:11" ht="86.25">
      <c r="A157" s="27" t="s">
        <v>39</v>
      </c>
      <c r="B157" s="35">
        <f>SUM(C157:J157)</f>
        <v>99</v>
      </c>
      <c r="C157" s="35">
        <f aca="true" t="shared" si="42" ref="C157:J157">C158+C159+C160</f>
        <v>0</v>
      </c>
      <c r="D157" s="35">
        <f t="shared" si="42"/>
        <v>0</v>
      </c>
      <c r="E157" s="36">
        <f t="shared" si="42"/>
        <v>0</v>
      </c>
      <c r="F157" s="36">
        <f t="shared" si="42"/>
        <v>99</v>
      </c>
      <c r="G157" s="35">
        <f t="shared" si="42"/>
        <v>0</v>
      </c>
      <c r="H157" s="35">
        <f t="shared" si="42"/>
        <v>0</v>
      </c>
      <c r="I157" s="35">
        <f t="shared" si="42"/>
        <v>0</v>
      </c>
      <c r="J157" s="35">
        <f t="shared" si="42"/>
        <v>0</v>
      </c>
      <c r="K157" s="39"/>
    </row>
    <row r="158" spans="1:11" ht="15">
      <c r="A158" s="34" t="s">
        <v>1</v>
      </c>
      <c r="B158" s="35">
        <f>SUM(C158:J158)</f>
        <v>0</v>
      </c>
      <c r="C158" s="35"/>
      <c r="D158" s="35"/>
      <c r="E158" s="36"/>
      <c r="F158" s="36"/>
      <c r="G158" s="36"/>
      <c r="H158" s="36"/>
      <c r="I158" s="36"/>
      <c r="J158" s="36"/>
      <c r="K158" s="35"/>
    </row>
    <row r="159" spans="1:11" ht="15">
      <c r="A159" s="34" t="s">
        <v>2</v>
      </c>
      <c r="B159" s="35">
        <f>SUM(C159:J159)</f>
        <v>0</v>
      </c>
      <c r="C159" s="35"/>
      <c r="D159" s="35"/>
      <c r="E159" s="36"/>
      <c r="F159" s="36"/>
      <c r="G159" s="36"/>
      <c r="H159" s="36"/>
      <c r="I159" s="36"/>
      <c r="J159" s="36"/>
      <c r="K159" s="35"/>
    </row>
    <row r="160" spans="1:11" ht="15">
      <c r="A160" s="34" t="s">
        <v>3</v>
      </c>
      <c r="B160" s="35">
        <f>SUM(C160:J160)</f>
        <v>99</v>
      </c>
      <c r="C160" s="35">
        <v>0</v>
      </c>
      <c r="D160" s="35"/>
      <c r="E160" s="36"/>
      <c r="F160" s="36">
        <v>99</v>
      </c>
      <c r="G160" s="36">
        <v>0</v>
      </c>
      <c r="H160" s="36">
        <v>0</v>
      </c>
      <c r="I160" s="36">
        <v>0</v>
      </c>
      <c r="J160" s="36"/>
      <c r="K160" s="35"/>
    </row>
    <row r="161" spans="1:11" ht="15">
      <c r="A161" s="34"/>
      <c r="B161" s="35"/>
      <c r="C161" s="35"/>
      <c r="D161" s="35"/>
      <c r="E161" s="36"/>
      <c r="F161" s="36"/>
      <c r="G161" s="36"/>
      <c r="H161" s="36"/>
      <c r="I161" s="36"/>
      <c r="J161" s="36"/>
      <c r="K161" s="35"/>
    </row>
    <row r="162" spans="1:11" ht="86.25">
      <c r="A162" s="67" t="s">
        <v>68</v>
      </c>
      <c r="B162" s="68"/>
      <c r="C162" s="68"/>
      <c r="D162" s="68"/>
      <c r="E162" s="68"/>
      <c r="F162" s="68"/>
      <c r="G162" s="68"/>
      <c r="H162" s="69">
        <f>H163+H164+H165</f>
        <v>65</v>
      </c>
      <c r="I162" s="68"/>
      <c r="J162" s="68"/>
      <c r="K162" s="68"/>
    </row>
    <row r="163" spans="1:11" ht="14.25" customHeight="1">
      <c r="A163" s="34" t="s">
        <v>1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</row>
    <row r="164" spans="1:11" ht="14.25" customHeight="1">
      <c r="A164" s="34" t="s">
        <v>2</v>
      </c>
      <c r="B164" s="68"/>
      <c r="C164" s="68"/>
      <c r="D164" s="68"/>
      <c r="E164" s="68"/>
      <c r="F164" s="68"/>
      <c r="G164" s="68"/>
      <c r="H164" s="69">
        <v>50</v>
      </c>
      <c r="I164" s="68"/>
      <c r="J164" s="68"/>
      <c r="K164" s="68"/>
    </row>
    <row r="165" spans="1:11" ht="14.25" customHeight="1">
      <c r="A165" s="34" t="s">
        <v>3</v>
      </c>
      <c r="B165" s="68"/>
      <c r="C165" s="68"/>
      <c r="D165" s="68"/>
      <c r="E165" s="68"/>
      <c r="F165" s="68"/>
      <c r="G165" s="68"/>
      <c r="H165" s="69">
        <v>15</v>
      </c>
      <c r="I165" s="68"/>
      <c r="J165" s="68"/>
      <c r="K165" s="68"/>
    </row>
    <row r="166" spans="1:11" ht="14.25" customHeight="1">
      <c r="A166" s="34"/>
      <c r="B166" s="68"/>
      <c r="C166" s="68"/>
      <c r="D166" s="68"/>
      <c r="E166" s="68"/>
      <c r="F166" s="68"/>
      <c r="G166" s="68"/>
      <c r="H166" s="68"/>
      <c r="I166" s="68"/>
      <c r="J166" s="68"/>
      <c r="K166" s="68"/>
    </row>
    <row r="167" spans="1:11" ht="15">
      <c r="A167" s="80" t="s">
        <v>40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</row>
    <row r="168" spans="1:11" ht="29.25">
      <c r="A168" s="27" t="s">
        <v>5</v>
      </c>
      <c r="B168" s="37">
        <f>SUM(C168:J168)</f>
        <v>2667.6</v>
      </c>
      <c r="C168" s="37">
        <f>C169+C170+C171</f>
        <v>441.1</v>
      </c>
      <c r="D168" s="37">
        <f aca="true" t="shared" si="43" ref="D168:I168">D169+D170+D171</f>
        <v>520.2</v>
      </c>
      <c r="E168" s="38">
        <f t="shared" si="43"/>
        <v>254.7</v>
      </c>
      <c r="F168" s="38">
        <f t="shared" si="43"/>
        <v>100</v>
      </c>
      <c r="G168" s="37">
        <f t="shared" si="43"/>
        <v>163.10000000000002</v>
      </c>
      <c r="H168" s="37">
        <f t="shared" si="43"/>
        <v>964.7</v>
      </c>
      <c r="I168" s="37">
        <f t="shared" si="43"/>
        <v>109.7</v>
      </c>
      <c r="J168" s="37">
        <f>J169+J170+J171</f>
        <v>114.1</v>
      </c>
      <c r="K168" s="37"/>
    </row>
    <row r="169" spans="1:11" ht="15">
      <c r="A169" s="34" t="s">
        <v>1</v>
      </c>
      <c r="B169" s="37">
        <f t="shared" si="36"/>
        <v>0</v>
      </c>
      <c r="C169" s="35">
        <f>SUM(C174)</f>
        <v>0</v>
      </c>
      <c r="D169" s="35"/>
      <c r="E169" s="36"/>
      <c r="F169" s="36"/>
      <c r="G169" s="36"/>
      <c r="H169" s="36">
        <f>H179+H191</f>
        <v>0</v>
      </c>
      <c r="I169" s="36"/>
      <c r="J169" s="36"/>
      <c r="K169" s="35"/>
    </row>
    <row r="170" spans="1:11" ht="15">
      <c r="A170" s="34" t="s">
        <v>2</v>
      </c>
      <c r="B170" s="37">
        <f t="shared" si="36"/>
        <v>0</v>
      </c>
      <c r="C170" s="62">
        <f>SUM(C175+C180)</f>
        <v>0</v>
      </c>
      <c r="D170" s="62"/>
      <c r="E170" s="63"/>
      <c r="F170" s="63"/>
      <c r="G170" s="63"/>
      <c r="H170" s="36">
        <f>H180+H192</f>
        <v>0</v>
      </c>
      <c r="I170" s="36">
        <f>I180+I263+I269+I275</f>
        <v>0</v>
      </c>
      <c r="J170" s="36">
        <f>J180+J263+J269+J275</f>
        <v>0</v>
      </c>
      <c r="K170" s="35"/>
    </row>
    <row r="171" spans="1:11" ht="15">
      <c r="A171" s="34" t="s">
        <v>3</v>
      </c>
      <c r="B171" s="37">
        <f t="shared" si="36"/>
        <v>2667.6</v>
      </c>
      <c r="C171" s="35">
        <f>C181+C176</f>
        <v>441.1</v>
      </c>
      <c r="D171" s="35">
        <f>D181+D176</f>
        <v>520.2</v>
      </c>
      <c r="E171" s="36">
        <f>E181+E176</f>
        <v>254.7</v>
      </c>
      <c r="F171" s="36">
        <f>SUM(F176+F181)</f>
        <v>100</v>
      </c>
      <c r="G171" s="36">
        <f>SUM(G176+G181)</f>
        <v>163.10000000000002</v>
      </c>
      <c r="H171" s="36">
        <f>H181+H193+H187</f>
        <v>964.7</v>
      </c>
      <c r="I171" s="36">
        <f>SUM(I176+I181)</f>
        <v>109.7</v>
      </c>
      <c r="J171" s="36">
        <f>SUM(J176+J181)</f>
        <v>114.1</v>
      </c>
      <c r="K171" s="35"/>
    </row>
    <row r="172" spans="1:11" ht="9.75" customHeight="1">
      <c r="A172" s="34"/>
      <c r="B172" s="35"/>
      <c r="C172" s="35"/>
      <c r="D172" s="35"/>
      <c r="E172" s="36"/>
      <c r="F172" s="36"/>
      <c r="G172" s="36"/>
      <c r="H172" s="36"/>
      <c r="I172" s="36"/>
      <c r="J172" s="36"/>
      <c r="K172" s="35"/>
    </row>
    <row r="173" spans="1:11" ht="31.5" customHeight="1">
      <c r="A173" s="53" t="s">
        <v>30</v>
      </c>
      <c r="B173" s="35">
        <f t="shared" si="36"/>
        <v>1013.9000000000001</v>
      </c>
      <c r="C173" s="35">
        <f>C174+C175+C176</f>
        <v>243.3</v>
      </c>
      <c r="D173" s="35">
        <f aca="true" t="shared" si="44" ref="D173:J173">D174+D175+D176</f>
        <v>388.8</v>
      </c>
      <c r="E173" s="36">
        <f t="shared" si="44"/>
        <v>220.5</v>
      </c>
      <c r="F173" s="36">
        <f t="shared" si="44"/>
        <v>0</v>
      </c>
      <c r="G173" s="35">
        <f t="shared" si="44"/>
        <v>161.3</v>
      </c>
      <c r="H173" s="35">
        <f t="shared" si="44"/>
        <v>0</v>
      </c>
      <c r="I173" s="35">
        <f t="shared" si="44"/>
        <v>0</v>
      </c>
      <c r="J173" s="35">
        <f t="shared" si="44"/>
        <v>0</v>
      </c>
      <c r="K173" s="39"/>
    </row>
    <row r="174" spans="1:11" ht="18" customHeight="1">
      <c r="A174" s="34" t="s">
        <v>1</v>
      </c>
      <c r="B174" s="35">
        <f t="shared" si="36"/>
        <v>0</v>
      </c>
      <c r="C174" s="35"/>
      <c r="D174" s="35"/>
      <c r="E174" s="36"/>
      <c r="F174" s="36"/>
      <c r="G174" s="36"/>
      <c r="H174" s="36"/>
      <c r="I174" s="36"/>
      <c r="J174" s="36"/>
      <c r="K174" s="35"/>
    </row>
    <row r="175" spans="1:11" ht="16.5" customHeight="1">
      <c r="A175" s="34" t="s">
        <v>2</v>
      </c>
      <c r="B175" s="35">
        <f t="shared" si="36"/>
        <v>0</v>
      </c>
      <c r="C175" s="35"/>
      <c r="D175" s="35"/>
      <c r="E175" s="36"/>
      <c r="F175" s="36"/>
      <c r="G175" s="36"/>
      <c r="H175" s="36"/>
      <c r="I175" s="36"/>
      <c r="J175" s="36"/>
      <c r="K175" s="35"/>
    </row>
    <row r="176" spans="1:11" ht="14.25" customHeight="1">
      <c r="A176" s="34" t="s">
        <v>3</v>
      </c>
      <c r="B176" s="35">
        <f t="shared" si="36"/>
        <v>1013.9000000000001</v>
      </c>
      <c r="C176" s="35">
        <v>243.3</v>
      </c>
      <c r="D176" s="35">
        <v>388.8</v>
      </c>
      <c r="E176" s="36">
        <v>220.5</v>
      </c>
      <c r="F176" s="36">
        <v>0</v>
      </c>
      <c r="G176" s="36">
        <v>161.3</v>
      </c>
      <c r="H176" s="36"/>
      <c r="I176" s="36"/>
      <c r="J176" s="36"/>
      <c r="K176" s="35"/>
    </row>
    <row r="177" spans="1:11" ht="6.75" customHeight="1">
      <c r="A177" s="34"/>
      <c r="B177" s="35"/>
      <c r="C177" s="35"/>
      <c r="D177" s="35"/>
      <c r="E177" s="36"/>
      <c r="F177" s="36"/>
      <c r="G177" s="36"/>
      <c r="H177" s="36"/>
      <c r="I177" s="36"/>
      <c r="J177" s="36"/>
      <c r="K177" s="35"/>
    </row>
    <row r="178" spans="1:11" ht="42" customHeight="1">
      <c r="A178" s="53" t="s">
        <v>62</v>
      </c>
      <c r="B178" s="35">
        <f t="shared" si="36"/>
        <v>963.0000000000001</v>
      </c>
      <c r="C178" s="35">
        <f>C179+C180+C181</f>
        <v>197.8</v>
      </c>
      <c r="D178" s="35">
        <f aca="true" t="shared" si="45" ref="D178:J178">D179+D180+D181</f>
        <v>131.4</v>
      </c>
      <c r="E178" s="36">
        <f t="shared" si="45"/>
        <v>34.2</v>
      </c>
      <c r="F178" s="36">
        <f t="shared" si="45"/>
        <v>100</v>
      </c>
      <c r="G178" s="35">
        <f t="shared" si="45"/>
        <v>1.8</v>
      </c>
      <c r="H178" s="35">
        <f t="shared" si="45"/>
        <v>274</v>
      </c>
      <c r="I178" s="35">
        <f t="shared" si="45"/>
        <v>109.7</v>
      </c>
      <c r="J178" s="35">
        <f t="shared" si="45"/>
        <v>114.1</v>
      </c>
      <c r="K178" s="51"/>
    </row>
    <row r="179" spans="1:11" ht="22.5" customHeight="1">
      <c r="A179" s="34" t="s">
        <v>1</v>
      </c>
      <c r="B179" s="35">
        <f t="shared" si="36"/>
        <v>0</v>
      </c>
      <c r="C179" s="35"/>
      <c r="D179" s="35"/>
      <c r="E179" s="36"/>
      <c r="F179" s="36"/>
      <c r="G179" s="36"/>
      <c r="H179" s="36"/>
      <c r="I179" s="36"/>
      <c r="J179" s="36"/>
      <c r="K179" s="35"/>
    </row>
    <row r="180" spans="1:11" ht="22.5" customHeight="1">
      <c r="A180" s="34" t="s">
        <v>2</v>
      </c>
      <c r="B180" s="35">
        <f t="shared" si="36"/>
        <v>0</v>
      </c>
      <c r="C180" s="35"/>
      <c r="D180" s="35"/>
      <c r="E180" s="36"/>
      <c r="F180" s="36"/>
      <c r="G180" s="36"/>
      <c r="H180" s="36"/>
      <c r="I180" s="36"/>
      <c r="J180" s="36"/>
      <c r="K180" s="35"/>
    </row>
    <row r="181" spans="1:11" ht="22.5" customHeight="1">
      <c r="A181" s="34" t="s">
        <v>3</v>
      </c>
      <c r="B181" s="35">
        <f t="shared" si="36"/>
        <v>963.0000000000001</v>
      </c>
      <c r="C181" s="35">
        <v>197.8</v>
      </c>
      <c r="D181" s="35">
        <v>131.4</v>
      </c>
      <c r="E181" s="36">
        <v>34.2</v>
      </c>
      <c r="F181" s="36">
        <v>100</v>
      </c>
      <c r="G181" s="36">
        <v>1.8</v>
      </c>
      <c r="H181" s="36">
        <v>274</v>
      </c>
      <c r="I181" s="36">
        <v>109.7</v>
      </c>
      <c r="J181" s="36">
        <v>114.1</v>
      </c>
      <c r="K181" s="35"/>
    </row>
    <row r="182" spans="1:11" ht="104.25" customHeight="1">
      <c r="A182" s="52" t="s">
        <v>61</v>
      </c>
      <c r="B182" s="35"/>
      <c r="C182" s="35"/>
      <c r="D182" s="35"/>
      <c r="E182" s="36"/>
      <c r="F182" s="36"/>
      <c r="G182" s="36"/>
      <c r="H182" s="36"/>
      <c r="I182" s="54"/>
      <c r="J182" s="54"/>
      <c r="K182" s="55"/>
    </row>
    <row r="183" spans="1:11" ht="15">
      <c r="A183" s="65"/>
      <c r="B183" s="62"/>
      <c r="C183" s="62"/>
      <c r="D183" s="62"/>
      <c r="E183" s="63"/>
      <c r="F183" s="63"/>
      <c r="G183" s="63"/>
      <c r="H183" s="63"/>
      <c r="I183" s="66"/>
      <c r="J183" s="66"/>
      <c r="K183" s="64"/>
    </row>
    <row r="184" spans="1:11" ht="43.5">
      <c r="A184" s="27" t="s">
        <v>66</v>
      </c>
      <c r="B184" s="35">
        <f>H184</f>
        <v>300</v>
      </c>
      <c r="C184" s="35" t="s">
        <v>64</v>
      </c>
      <c r="D184" s="35" t="s">
        <v>64</v>
      </c>
      <c r="E184" s="36" t="s">
        <v>64</v>
      </c>
      <c r="F184" s="36" t="s">
        <v>64</v>
      </c>
      <c r="G184" s="36" t="s">
        <v>64</v>
      </c>
      <c r="H184" s="36">
        <f>H185+H186+H187</f>
        <v>300</v>
      </c>
      <c r="I184" s="66"/>
      <c r="J184" s="66"/>
      <c r="K184" s="64"/>
    </row>
    <row r="185" spans="1:11" ht="15">
      <c r="A185" s="34" t="s">
        <v>1</v>
      </c>
      <c r="B185" s="35">
        <f>H185</f>
        <v>0</v>
      </c>
      <c r="C185" s="35"/>
      <c r="D185" s="35"/>
      <c r="E185" s="36"/>
      <c r="F185" s="36"/>
      <c r="G185" s="36"/>
      <c r="H185" s="36"/>
      <c r="I185" s="66"/>
      <c r="J185" s="66"/>
      <c r="K185" s="64"/>
    </row>
    <row r="186" spans="1:11" ht="15">
      <c r="A186" s="34" t="s">
        <v>2</v>
      </c>
      <c r="B186" s="35">
        <f>H186</f>
        <v>0</v>
      </c>
      <c r="C186" s="35"/>
      <c r="D186" s="35"/>
      <c r="E186" s="36"/>
      <c r="F186" s="36"/>
      <c r="G186" s="36"/>
      <c r="H186" s="36"/>
      <c r="I186" s="66"/>
      <c r="J186" s="66"/>
      <c r="K186" s="64"/>
    </row>
    <row r="187" spans="1:11" ht="15">
      <c r="A187" s="34" t="s">
        <v>3</v>
      </c>
      <c r="B187" s="35">
        <f>H187</f>
        <v>300</v>
      </c>
      <c r="C187" s="35"/>
      <c r="D187" s="35"/>
      <c r="E187" s="36"/>
      <c r="F187" s="36"/>
      <c r="G187" s="36"/>
      <c r="H187" s="36">
        <v>300</v>
      </c>
      <c r="I187" s="66"/>
      <c r="J187" s="66"/>
      <c r="K187" s="64"/>
    </row>
    <row r="188" spans="1:11" ht="45">
      <c r="A188" s="52" t="s">
        <v>63</v>
      </c>
      <c r="B188" s="35"/>
      <c r="C188" s="35"/>
      <c r="D188" s="35"/>
      <c r="E188" s="36"/>
      <c r="F188" s="36"/>
      <c r="G188" s="36"/>
      <c r="H188" s="36"/>
      <c r="I188" s="66"/>
      <c r="J188" s="66"/>
      <c r="K188" s="64"/>
    </row>
    <row r="189" spans="1:11" ht="15">
      <c r="A189" s="65"/>
      <c r="B189" s="62"/>
      <c r="C189" s="62"/>
      <c r="D189" s="62"/>
      <c r="E189" s="63"/>
      <c r="F189" s="63"/>
      <c r="G189" s="63"/>
      <c r="H189" s="63"/>
      <c r="I189" s="66"/>
      <c r="J189" s="66"/>
      <c r="K189" s="64"/>
    </row>
    <row r="190" spans="1:11" ht="43.5">
      <c r="A190" s="27" t="s">
        <v>57</v>
      </c>
      <c r="B190" s="35">
        <f>C190+D190+E190+F190+G190+H190+I190+J190</f>
        <v>390.7</v>
      </c>
      <c r="C190" s="36">
        <f aca="true" t="shared" si="46" ref="C190:J190">C191+C192+C193</f>
        <v>0</v>
      </c>
      <c r="D190" s="36">
        <f t="shared" si="46"/>
        <v>0</v>
      </c>
      <c r="E190" s="36">
        <f t="shared" si="46"/>
        <v>0</v>
      </c>
      <c r="F190" s="36">
        <f t="shared" si="46"/>
        <v>0</v>
      </c>
      <c r="G190" s="36">
        <f t="shared" si="46"/>
        <v>0</v>
      </c>
      <c r="H190" s="36">
        <f t="shared" si="46"/>
        <v>390.7</v>
      </c>
      <c r="I190" s="36">
        <f t="shared" si="46"/>
        <v>0</v>
      </c>
      <c r="J190" s="36">
        <f t="shared" si="46"/>
        <v>0</v>
      </c>
      <c r="K190" s="55"/>
    </row>
    <row r="191" spans="1:11" ht="26.25" customHeight="1">
      <c r="A191" s="34" t="s">
        <v>1</v>
      </c>
      <c r="B191" s="35">
        <f>C191+D191+E191+F191+G191+H191+I191+J191</f>
        <v>0</v>
      </c>
      <c r="C191" s="35"/>
      <c r="D191" s="35"/>
      <c r="E191" s="36"/>
      <c r="F191" s="36"/>
      <c r="G191" s="36"/>
      <c r="H191" s="36"/>
      <c r="I191" s="54"/>
      <c r="J191" s="54"/>
      <c r="K191" s="55"/>
    </row>
    <row r="192" spans="1:11" ht="15.75" customHeight="1">
      <c r="A192" s="34" t="s">
        <v>2</v>
      </c>
      <c r="B192" s="35">
        <f>C192+D192+E192+F192+G192+H192+I192+J192</f>
        <v>0</v>
      </c>
      <c r="C192" s="35"/>
      <c r="D192" s="35"/>
      <c r="E192" s="36"/>
      <c r="F192" s="36"/>
      <c r="G192" s="36"/>
      <c r="H192" s="36"/>
      <c r="I192" s="54"/>
      <c r="J192" s="54"/>
      <c r="K192" s="55"/>
    </row>
    <row r="193" spans="1:11" ht="17.25" customHeight="1">
      <c r="A193" s="34" t="s">
        <v>3</v>
      </c>
      <c r="B193" s="35">
        <f>C193+D193+E193+F193+G193+H193+I193+J193</f>
        <v>390.7</v>
      </c>
      <c r="C193" s="35"/>
      <c r="D193" s="35"/>
      <c r="E193" s="36"/>
      <c r="F193" s="36"/>
      <c r="G193" s="36"/>
      <c r="H193" s="36">
        <v>390.7</v>
      </c>
      <c r="I193" s="54"/>
      <c r="J193" s="54"/>
      <c r="K193" s="55"/>
    </row>
    <row r="194" spans="1:12" ht="39" customHeight="1">
      <c r="A194" s="52" t="s">
        <v>60</v>
      </c>
      <c r="B194" s="35"/>
      <c r="C194" s="35"/>
      <c r="D194" s="35"/>
      <c r="E194" s="36"/>
      <c r="F194" s="36"/>
      <c r="G194" s="36"/>
      <c r="H194" s="36"/>
      <c r="I194" s="54"/>
      <c r="J194" s="54"/>
      <c r="K194" s="55"/>
      <c r="L194" s="8"/>
    </row>
    <row r="195" spans="1:12" ht="18" customHeight="1">
      <c r="A195" s="34"/>
      <c r="B195" s="80" t="s">
        <v>52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9"/>
    </row>
    <row r="196" spans="1:12" ht="29.25">
      <c r="A196" s="27" t="s">
        <v>5</v>
      </c>
      <c r="B196" s="37">
        <f>SUM(C196:J196)</f>
        <v>4548.299999999999</v>
      </c>
      <c r="C196" s="37">
        <f>C197+C198+C199</f>
        <v>431.1</v>
      </c>
      <c r="D196" s="37">
        <f aca="true" t="shared" si="47" ref="D196:I196">D197+D198+D199</f>
        <v>509.9</v>
      </c>
      <c r="E196" s="38">
        <f t="shared" si="47"/>
        <v>483.8</v>
      </c>
      <c r="F196" s="38">
        <f t="shared" si="47"/>
        <v>674.9</v>
      </c>
      <c r="G196" s="37">
        <f t="shared" si="47"/>
        <v>596.1</v>
      </c>
      <c r="H196" s="37">
        <f t="shared" si="47"/>
        <v>433</v>
      </c>
      <c r="I196" s="37">
        <f t="shared" si="47"/>
        <v>690.1</v>
      </c>
      <c r="J196" s="37">
        <f>J197+J198+J199</f>
        <v>729.4</v>
      </c>
      <c r="K196" s="37"/>
      <c r="L196" s="9"/>
    </row>
    <row r="197" spans="1:12" ht="15">
      <c r="A197" s="34" t="s">
        <v>1</v>
      </c>
      <c r="B197" s="37">
        <f>SUM(C197:J197)</f>
        <v>0</v>
      </c>
      <c r="C197" s="35">
        <f>SUM(C202+C207+C212)</f>
        <v>0</v>
      </c>
      <c r="D197" s="35"/>
      <c r="E197" s="36"/>
      <c r="F197" s="36"/>
      <c r="G197" s="36"/>
      <c r="H197" s="36"/>
      <c r="I197" s="36"/>
      <c r="J197" s="36"/>
      <c r="K197" s="35"/>
      <c r="L197" s="9"/>
    </row>
    <row r="198" spans="1:12" ht="15">
      <c r="A198" s="34" t="s">
        <v>2</v>
      </c>
      <c r="B198" s="37">
        <f>SUM(C198:J198)</f>
        <v>147</v>
      </c>
      <c r="C198" s="35">
        <f>C203+C213+C208</f>
        <v>40</v>
      </c>
      <c r="D198" s="35">
        <f aca="true" t="shared" si="48" ref="D198:I199">D203+D213+D208</f>
        <v>107</v>
      </c>
      <c r="E198" s="36">
        <f t="shared" si="48"/>
        <v>0</v>
      </c>
      <c r="F198" s="36">
        <f t="shared" si="48"/>
        <v>0</v>
      </c>
      <c r="G198" s="36">
        <f t="shared" si="48"/>
        <v>0</v>
      </c>
      <c r="H198" s="36">
        <f t="shared" si="48"/>
        <v>0</v>
      </c>
      <c r="I198" s="36">
        <f t="shared" si="48"/>
        <v>0</v>
      </c>
      <c r="J198" s="36">
        <f>J203+J213+J208</f>
        <v>0</v>
      </c>
      <c r="K198" s="35"/>
      <c r="L198" s="9"/>
    </row>
    <row r="199" spans="1:12" ht="15">
      <c r="A199" s="34" t="s">
        <v>3</v>
      </c>
      <c r="B199" s="37">
        <f>SUM(C199:J199)</f>
        <v>4401.299999999999</v>
      </c>
      <c r="C199" s="35">
        <f>C204+C214+C209</f>
        <v>391.1</v>
      </c>
      <c r="D199" s="35">
        <f t="shared" si="48"/>
        <v>402.9</v>
      </c>
      <c r="E199" s="36">
        <f t="shared" si="48"/>
        <v>483.8</v>
      </c>
      <c r="F199" s="36">
        <f t="shared" si="48"/>
        <v>674.9</v>
      </c>
      <c r="G199" s="36">
        <f t="shared" si="48"/>
        <v>596.1</v>
      </c>
      <c r="H199" s="36">
        <f>H204+H214+H209</f>
        <v>433</v>
      </c>
      <c r="I199" s="36">
        <f t="shared" si="48"/>
        <v>690.1</v>
      </c>
      <c r="J199" s="36">
        <f>J204+J214+J209</f>
        <v>729.4</v>
      </c>
      <c r="K199" s="35"/>
      <c r="L199" s="9"/>
    </row>
    <row r="200" spans="1:12" ht="6" customHeight="1">
      <c r="A200" s="34"/>
      <c r="B200" s="56"/>
      <c r="C200" s="57"/>
      <c r="D200" s="58"/>
      <c r="E200" s="59"/>
      <c r="F200" s="59"/>
      <c r="G200" s="59"/>
      <c r="H200" s="59"/>
      <c r="I200" s="59"/>
      <c r="J200" s="59"/>
      <c r="K200" s="57"/>
      <c r="L200" s="9"/>
    </row>
    <row r="201" spans="1:12" ht="44.25" customHeight="1">
      <c r="A201" s="53" t="s">
        <v>31</v>
      </c>
      <c r="B201" s="35">
        <f aca="true" t="shared" si="49" ref="B201:B214">SUM(C201:J201)</f>
        <v>3186</v>
      </c>
      <c r="C201" s="35">
        <f>C202+C203+C204</f>
        <v>315.7</v>
      </c>
      <c r="D201" s="35">
        <f aca="true" t="shared" si="50" ref="D201:J201">D202+D203+D204</f>
        <v>161.4</v>
      </c>
      <c r="E201" s="36">
        <f t="shared" si="50"/>
        <v>395.8</v>
      </c>
      <c r="F201" s="36">
        <f t="shared" si="50"/>
        <v>400.4</v>
      </c>
      <c r="G201" s="35">
        <f t="shared" si="50"/>
        <v>500.2</v>
      </c>
      <c r="H201" s="35">
        <f t="shared" si="50"/>
        <v>210.5</v>
      </c>
      <c r="I201" s="35">
        <f t="shared" si="50"/>
        <v>583.5</v>
      </c>
      <c r="J201" s="35">
        <f t="shared" si="50"/>
        <v>618.5</v>
      </c>
      <c r="K201" s="39"/>
      <c r="L201" s="8"/>
    </row>
    <row r="202" spans="1:11" ht="15">
      <c r="A202" s="34" t="s">
        <v>1</v>
      </c>
      <c r="B202" s="35">
        <f t="shared" si="49"/>
        <v>0</v>
      </c>
      <c r="C202" s="35"/>
      <c r="D202" s="35"/>
      <c r="E202" s="36"/>
      <c r="F202" s="36"/>
      <c r="G202" s="36"/>
      <c r="H202" s="36"/>
      <c r="I202" s="36"/>
      <c r="J202" s="36"/>
      <c r="K202" s="35"/>
    </row>
    <row r="203" spans="1:11" ht="15">
      <c r="A203" s="34" t="s">
        <v>2</v>
      </c>
      <c r="B203" s="35">
        <f t="shared" si="49"/>
        <v>0</v>
      </c>
      <c r="C203" s="35"/>
      <c r="D203" s="35"/>
      <c r="E203" s="36"/>
      <c r="F203" s="36"/>
      <c r="G203" s="36"/>
      <c r="H203" s="36"/>
      <c r="I203" s="36"/>
      <c r="J203" s="36"/>
      <c r="K203" s="35"/>
    </row>
    <row r="204" spans="1:11" ht="15">
      <c r="A204" s="34" t="s">
        <v>3</v>
      </c>
      <c r="B204" s="35">
        <f t="shared" si="49"/>
        <v>3186</v>
      </c>
      <c r="C204" s="35">
        <v>315.7</v>
      </c>
      <c r="D204" s="35">
        <v>161.4</v>
      </c>
      <c r="E204" s="36">
        <v>395.8</v>
      </c>
      <c r="F204" s="36">
        <v>400.4</v>
      </c>
      <c r="G204" s="36">
        <v>500.2</v>
      </c>
      <c r="H204" s="36">
        <v>210.5</v>
      </c>
      <c r="I204" s="36">
        <v>583.5</v>
      </c>
      <c r="J204" s="36">
        <v>618.5</v>
      </c>
      <c r="K204" s="35"/>
    </row>
    <row r="205" spans="1:11" ht="9.75" customHeight="1">
      <c r="A205" s="34"/>
      <c r="B205" s="35"/>
      <c r="C205" s="35"/>
      <c r="D205" s="35"/>
      <c r="E205" s="36"/>
      <c r="F205" s="36"/>
      <c r="G205" s="36"/>
      <c r="H205" s="36"/>
      <c r="I205" s="36"/>
      <c r="J205" s="36"/>
      <c r="K205" s="35"/>
    </row>
    <row r="206" spans="1:11" ht="48.75" customHeight="1">
      <c r="A206" s="53" t="s">
        <v>32</v>
      </c>
      <c r="B206" s="35">
        <f t="shared" si="49"/>
        <v>862.5</v>
      </c>
      <c r="C206" s="35">
        <f>C207+C208+C209</f>
        <v>115.4</v>
      </c>
      <c r="D206" s="35">
        <f aca="true" t="shared" si="51" ref="D206:J206">D207+D208+D209</f>
        <v>228.1</v>
      </c>
      <c r="E206" s="36">
        <f t="shared" si="51"/>
        <v>0</v>
      </c>
      <c r="F206" s="36">
        <f t="shared" si="51"/>
        <v>179</v>
      </c>
      <c r="G206" s="35">
        <f t="shared" si="51"/>
        <v>0</v>
      </c>
      <c r="H206" s="35">
        <f t="shared" si="51"/>
        <v>122.5</v>
      </c>
      <c r="I206" s="35">
        <f t="shared" si="51"/>
        <v>106.6</v>
      </c>
      <c r="J206" s="35">
        <f t="shared" si="51"/>
        <v>110.9</v>
      </c>
      <c r="K206" s="39"/>
    </row>
    <row r="207" spans="1:11" ht="18.75" customHeight="1">
      <c r="A207" s="34" t="s">
        <v>1</v>
      </c>
      <c r="B207" s="35">
        <f t="shared" si="49"/>
        <v>0</v>
      </c>
      <c r="C207" s="35"/>
      <c r="D207" s="35"/>
      <c r="E207" s="36"/>
      <c r="F207" s="36"/>
      <c r="G207" s="36"/>
      <c r="H207" s="36"/>
      <c r="I207" s="36"/>
      <c r="J207" s="36"/>
      <c r="K207" s="35"/>
    </row>
    <row r="208" spans="1:11" ht="17.25" customHeight="1">
      <c r="A208" s="34" t="s">
        <v>2</v>
      </c>
      <c r="B208" s="35">
        <f t="shared" si="49"/>
        <v>147</v>
      </c>
      <c r="C208" s="35">
        <v>40</v>
      </c>
      <c r="D208" s="35">
        <v>107</v>
      </c>
      <c r="E208" s="36"/>
      <c r="F208" s="36"/>
      <c r="G208" s="36"/>
      <c r="H208" s="36"/>
      <c r="I208" s="36"/>
      <c r="J208" s="36"/>
      <c r="K208" s="35"/>
    </row>
    <row r="209" spans="1:11" ht="15" customHeight="1">
      <c r="A209" s="34" t="s">
        <v>3</v>
      </c>
      <c r="B209" s="35">
        <f t="shared" si="49"/>
        <v>715.5</v>
      </c>
      <c r="C209" s="35">
        <v>75.4</v>
      </c>
      <c r="D209" s="35">
        <v>121.1</v>
      </c>
      <c r="E209" s="36"/>
      <c r="F209" s="36">
        <v>179</v>
      </c>
      <c r="G209" s="36">
        <v>0</v>
      </c>
      <c r="H209" s="36">
        <v>122.5</v>
      </c>
      <c r="I209" s="36">
        <v>106.6</v>
      </c>
      <c r="J209" s="36">
        <v>110.9</v>
      </c>
      <c r="K209" s="35"/>
    </row>
    <row r="210" spans="1:11" ht="8.25" customHeight="1">
      <c r="A210" s="34"/>
      <c r="B210" s="35"/>
      <c r="C210" s="35"/>
      <c r="D210" s="35"/>
      <c r="E210" s="36"/>
      <c r="F210" s="36"/>
      <c r="G210" s="36"/>
      <c r="H210" s="36"/>
      <c r="I210" s="36"/>
      <c r="J210" s="36"/>
      <c r="K210" s="35"/>
    </row>
    <row r="211" spans="1:11" ht="48" customHeight="1">
      <c r="A211" s="53" t="s">
        <v>33</v>
      </c>
      <c r="B211" s="35">
        <f t="shared" si="49"/>
        <v>499.79999999999995</v>
      </c>
      <c r="C211" s="35">
        <f>C212+C213+C214</f>
        <v>0</v>
      </c>
      <c r="D211" s="35">
        <f aca="true" t="shared" si="52" ref="D211:J211">D212+D213+D214</f>
        <v>120.4</v>
      </c>
      <c r="E211" s="36">
        <f t="shared" si="52"/>
        <v>88</v>
      </c>
      <c r="F211" s="36">
        <f t="shared" si="52"/>
        <v>95.5</v>
      </c>
      <c r="G211" s="35">
        <f t="shared" si="52"/>
        <v>95.9</v>
      </c>
      <c r="H211" s="35">
        <f t="shared" si="52"/>
        <v>100</v>
      </c>
      <c r="I211" s="35">
        <f t="shared" si="52"/>
        <v>0</v>
      </c>
      <c r="J211" s="35">
        <f t="shared" si="52"/>
        <v>0</v>
      </c>
      <c r="K211" s="39"/>
    </row>
    <row r="212" spans="1:11" ht="15">
      <c r="A212" s="34" t="s">
        <v>1</v>
      </c>
      <c r="B212" s="35">
        <f t="shared" si="49"/>
        <v>0</v>
      </c>
      <c r="C212" s="35"/>
      <c r="D212" s="35"/>
      <c r="E212" s="36"/>
      <c r="F212" s="36"/>
      <c r="G212" s="36"/>
      <c r="H212" s="36"/>
      <c r="I212" s="36"/>
      <c r="J212" s="36"/>
      <c r="K212" s="35"/>
    </row>
    <row r="213" spans="1:11" ht="15">
      <c r="A213" s="34" t="s">
        <v>2</v>
      </c>
      <c r="B213" s="35">
        <f t="shared" si="49"/>
        <v>0</v>
      </c>
      <c r="C213" s="35"/>
      <c r="D213" s="35"/>
      <c r="E213" s="36"/>
      <c r="F213" s="36"/>
      <c r="G213" s="36"/>
      <c r="H213" s="36"/>
      <c r="I213" s="36"/>
      <c r="J213" s="36"/>
      <c r="K213" s="35"/>
    </row>
    <row r="214" spans="1:11" ht="15">
      <c r="A214" s="34" t="s">
        <v>3</v>
      </c>
      <c r="B214" s="35">
        <f t="shared" si="49"/>
        <v>499.79999999999995</v>
      </c>
      <c r="C214" s="35"/>
      <c r="D214" s="35">
        <v>120.4</v>
      </c>
      <c r="E214" s="36">
        <v>88</v>
      </c>
      <c r="F214" s="36">
        <v>95.5</v>
      </c>
      <c r="G214" s="36">
        <v>95.9</v>
      </c>
      <c r="H214" s="36">
        <v>100</v>
      </c>
      <c r="I214" s="36"/>
      <c r="J214" s="36"/>
      <c r="K214" s="35"/>
    </row>
    <row r="215" spans="1:11" ht="7.5" customHeight="1">
      <c r="A215" s="34"/>
      <c r="B215" s="35"/>
      <c r="C215" s="35"/>
      <c r="D215" s="35"/>
      <c r="E215" s="36"/>
      <c r="F215" s="36"/>
      <c r="G215" s="36"/>
      <c r="H215" s="36"/>
      <c r="I215" s="36"/>
      <c r="J215" s="36"/>
      <c r="K215" s="35"/>
    </row>
    <row r="216" spans="1:11" ht="28.5" customHeight="1">
      <c r="A216" s="34"/>
      <c r="B216" s="80" t="s">
        <v>53</v>
      </c>
      <c r="C216" s="82"/>
      <c r="D216" s="82"/>
      <c r="E216" s="82"/>
      <c r="F216" s="82"/>
      <c r="G216" s="82"/>
      <c r="H216" s="82"/>
      <c r="I216" s="82"/>
      <c r="J216" s="82"/>
      <c r="K216" s="82"/>
    </row>
    <row r="217" spans="1:11" ht="36" customHeight="1">
      <c r="A217" s="27" t="s">
        <v>5</v>
      </c>
      <c r="B217" s="37">
        <f>SUM(C217:J217)</f>
        <v>125.19999999999999</v>
      </c>
      <c r="C217" s="37">
        <f>C218+C219+C220</f>
        <v>58.8</v>
      </c>
      <c r="D217" s="37">
        <f aca="true" t="shared" si="53" ref="D217:I217">D218+D219+D220</f>
        <v>20</v>
      </c>
      <c r="E217" s="38">
        <f t="shared" si="53"/>
        <v>10</v>
      </c>
      <c r="F217" s="38">
        <f t="shared" si="53"/>
        <v>15</v>
      </c>
      <c r="G217" s="37">
        <f t="shared" si="53"/>
        <v>21.4</v>
      </c>
      <c r="H217" s="37">
        <f t="shared" si="53"/>
        <v>0</v>
      </c>
      <c r="I217" s="37">
        <f t="shared" si="53"/>
        <v>0</v>
      </c>
      <c r="J217" s="37">
        <f>J218+J219+J220</f>
        <v>0</v>
      </c>
      <c r="K217" s="37"/>
    </row>
    <row r="218" spans="1:11" ht="18" customHeight="1">
      <c r="A218" s="34" t="s">
        <v>1</v>
      </c>
      <c r="B218" s="37">
        <f>SUM(C218:J218)</f>
        <v>0</v>
      </c>
      <c r="C218" s="35">
        <f>SUM(C223)</f>
        <v>0</v>
      </c>
      <c r="D218" s="35"/>
      <c r="E218" s="36"/>
      <c r="F218" s="36"/>
      <c r="G218" s="36"/>
      <c r="H218" s="36"/>
      <c r="I218" s="36"/>
      <c r="J218" s="36"/>
      <c r="K218" s="35"/>
    </row>
    <row r="219" spans="1:11" ht="16.5" customHeight="1">
      <c r="A219" s="34" t="s">
        <v>2</v>
      </c>
      <c r="B219" s="37">
        <f>SUM(C219:J219)</f>
        <v>0</v>
      </c>
      <c r="C219" s="35">
        <f>SUM(C224)</f>
        <v>0</v>
      </c>
      <c r="D219" s="35"/>
      <c r="E219" s="36"/>
      <c r="F219" s="36"/>
      <c r="G219" s="36"/>
      <c r="H219" s="36"/>
      <c r="I219" s="36">
        <f>I224+I290+I296+I302</f>
        <v>0</v>
      </c>
      <c r="J219" s="36">
        <f>J224+J290+J296+J302</f>
        <v>0</v>
      </c>
      <c r="K219" s="35"/>
    </row>
    <row r="220" spans="1:11" ht="18" customHeight="1">
      <c r="A220" s="34" t="s">
        <v>3</v>
      </c>
      <c r="B220" s="37">
        <f>SUM(C220:J220)</f>
        <v>125.19999999999999</v>
      </c>
      <c r="C220" s="35">
        <f aca="true" t="shared" si="54" ref="C220:I220">C225+C252</f>
        <v>58.8</v>
      </c>
      <c r="D220" s="35">
        <f t="shared" si="54"/>
        <v>20</v>
      </c>
      <c r="E220" s="36">
        <f t="shared" si="54"/>
        <v>10</v>
      </c>
      <c r="F220" s="36">
        <f t="shared" si="54"/>
        <v>15</v>
      </c>
      <c r="G220" s="36">
        <f t="shared" si="54"/>
        <v>21.4</v>
      </c>
      <c r="H220" s="36">
        <f t="shared" si="54"/>
        <v>0</v>
      </c>
      <c r="I220" s="36">
        <f t="shared" si="54"/>
        <v>0</v>
      </c>
      <c r="J220" s="36">
        <f>J225+J252</f>
        <v>0</v>
      </c>
      <c r="K220" s="35"/>
    </row>
    <row r="221" spans="1:11" ht="9" customHeight="1">
      <c r="A221" s="34"/>
      <c r="B221" s="35"/>
      <c r="C221" s="35"/>
      <c r="D221" s="35"/>
      <c r="E221" s="36"/>
      <c r="F221" s="36"/>
      <c r="G221" s="60"/>
      <c r="H221" s="36"/>
      <c r="I221" s="36"/>
      <c r="J221" s="36"/>
      <c r="K221" s="35"/>
    </row>
    <row r="222" spans="1:11" ht="62.25" customHeight="1">
      <c r="A222" s="53" t="s">
        <v>34</v>
      </c>
      <c r="B222" s="35">
        <f>SUM(C222:J222)</f>
        <v>125.19999999999999</v>
      </c>
      <c r="C222" s="35">
        <f>C223+C224+C225</f>
        <v>58.8</v>
      </c>
      <c r="D222" s="35">
        <f aca="true" t="shared" si="55" ref="D222:J222">D223+D224+D225</f>
        <v>20</v>
      </c>
      <c r="E222" s="36">
        <f t="shared" si="55"/>
        <v>10</v>
      </c>
      <c r="F222" s="36">
        <f t="shared" si="55"/>
        <v>15</v>
      </c>
      <c r="G222" s="35">
        <f t="shared" si="55"/>
        <v>21.4</v>
      </c>
      <c r="H222" s="35">
        <f t="shared" si="55"/>
        <v>0</v>
      </c>
      <c r="I222" s="35">
        <f t="shared" si="55"/>
        <v>0</v>
      </c>
      <c r="J222" s="35">
        <f t="shared" si="55"/>
        <v>0</v>
      </c>
      <c r="K222" s="51"/>
    </row>
    <row r="223" spans="1:11" ht="15">
      <c r="A223" s="34" t="s">
        <v>1</v>
      </c>
      <c r="B223" s="35">
        <f>SUM(C223:J223)</f>
        <v>0</v>
      </c>
      <c r="C223" s="35"/>
      <c r="D223" s="35"/>
      <c r="E223" s="36"/>
      <c r="F223" s="36"/>
      <c r="G223" s="36"/>
      <c r="H223" s="36"/>
      <c r="I223" s="36"/>
      <c r="J223" s="36"/>
      <c r="K223" s="35"/>
    </row>
    <row r="224" spans="1:11" ht="15">
      <c r="A224" s="34" t="s">
        <v>2</v>
      </c>
      <c r="B224" s="35">
        <f>SUM(C224:J224)</f>
        <v>0</v>
      </c>
      <c r="C224" s="35"/>
      <c r="D224" s="35"/>
      <c r="E224" s="36"/>
      <c r="F224" s="36"/>
      <c r="G224" s="36"/>
      <c r="H224" s="36"/>
      <c r="I224" s="36"/>
      <c r="J224" s="36"/>
      <c r="K224" s="35"/>
    </row>
    <row r="225" spans="1:11" ht="15">
      <c r="A225" s="34" t="s">
        <v>3</v>
      </c>
      <c r="B225" s="35">
        <f>SUM(C225:J225)</f>
        <v>125.19999999999999</v>
      </c>
      <c r="C225" s="35">
        <v>58.8</v>
      </c>
      <c r="D225" s="35">
        <v>20</v>
      </c>
      <c r="E225" s="36">
        <v>10</v>
      </c>
      <c r="F225" s="36">
        <v>15</v>
      </c>
      <c r="G225" s="36">
        <v>21.4</v>
      </c>
      <c r="H225" s="36"/>
      <c r="I225" s="36"/>
      <c r="J225" s="36"/>
      <c r="K225" s="35"/>
    </row>
    <row r="226" spans="1:11" ht="8.25" customHeight="1">
      <c r="A226" s="34"/>
      <c r="B226" s="35"/>
      <c r="C226" s="35"/>
      <c r="D226" s="35"/>
      <c r="E226" s="36"/>
      <c r="F226" s="36"/>
      <c r="G226" s="36"/>
      <c r="H226" s="36"/>
      <c r="I226" s="36"/>
      <c r="J226" s="36"/>
      <c r="K226" s="35"/>
    </row>
    <row r="227" spans="1:11" ht="29.25" customHeight="1">
      <c r="A227" s="34"/>
      <c r="B227" s="80" t="s">
        <v>54</v>
      </c>
      <c r="C227" s="82"/>
      <c r="D227" s="82"/>
      <c r="E227" s="82"/>
      <c r="F227" s="82"/>
      <c r="G227" s="82"/>
      <c r="H227" s="82"/>
      <c r="I227" s="82"/>
      <c r="J227" s="82"/>
      <c r="K227" s="82"/>
    </row>
    <row r="228" spans="1:11" ht="29.25">
      <c r="A228" s="27" t="s">
        <v>5</v>
      </c>
      <c r="B228" s="37">
        <f>SUM(C228:J228)</f>
        <v>131</v>
      </c>
      <c r="C228" s="37">
        <f>C229+C230+C231</f>
        <v>25</v>
      </c>
      <c r="D228" s="37">
        <f aca="true" t="shared" si="56" ref="D228:I228">D229+D230+D231</f>
        <v>0</v>
      </c>
      <c r="E228" s="38">
        <f t="shared" si="56"/>
        <v>56</v>
      </c>
      <c r="F228" s="38">
        <f t="shared" si="56"/>
        <v>50</v>
      </c>
      <c r="G228" s="37">
        <f t="shared" si="56"/>
        <v>0</v>
      </c>
      <c r="H228" s="37">
        <f t="shared" si="56"/>
        <v>0</v>
      </c>
      <c r="I228" s="37">
        <f t="shared" si="56"/>
        <v>0</v>
      </c>
      <c r="J228" s="37">
        <f>J229+J230+J231</f>
        <v>0</v>
      </c>
      <c r="K228" s="37"/>
    </row>
    <row r="229" spans="1:11" ht="15">
      <c r="A229" s="34" t="s">
        <v>1</v>
      </c>
      <c r="B229" s="37">
        <f>SUM(C229:J229)</f>
        <v>0</v>
      </c>
      <c r="C229" s="35">
        <f>SUM(C234)</f>
        <v>0</v>
      </c>
      <c r="D229" s="35"/>
      <c r="E229" s="36"/>
      <c r="F229" s="36"/>
      <c r="G229" s="36"/>
      <c r="H229" s="36"/>
      <c r="I229" s="36"/>
      <c r="J229" s="36"/>
      <c r="K229" s="35"/>
    </row>
    <row r="230" spans="1:11" ht="15">
      <c r="A230" s="34" t="s">
        <v>2</v>
      </c>
      <c r="B230" s="37">
        <f>SUM(C230:J230)</f>
        <v>0</v>
      </c>
      <c r="C230" s="35">
        <f>C235</f>
        <v>0</v>
      </c>
      <c r="D230" s="35"/>
      <c r="E230" s="36"/>
      <c r="F230" s="36"/>
      <c r="G230" s="36"/>
      <c r="H230" s="36"/>
      <c r="I230" s="36"/>
      <c r="J230" s="36"/>
      <c r="K230" s="35"/>
    </row>
    <row r="231" spans="1:11" ht="15">
      <c r="A231" s="34" t="s">
        <v>3</v>
      </c>
      <c r="B231" s="37">
        <f>SUM(C231:J231)</f>
        <v>131</v>
      </c>
      <c r="C231" s="35">
        <f>C236</f>
        <v>25</v>
      </c>
      <c r="D231" s="35">
        <f aca="true" t="shared" si="57" ref="D231:I231">D236+D263</f>
        <v>0</v>
      </c>
      <c r="E231" s="36">
        <f t="shared" si="57"/>
        <v>56</v>
      </c>
      <c r="F231" s="36">
        <f t="shared" si="57"/>
        <v>50</v>
      </c>
      <c r="G231" s="36">
        <f t="shared" si="57"/>
        <v>0</v>
      </c>
      <c r="H231" s="36">
        <f t="shared" si="57"/>
        <v>0</v>
      </c>
      <c r="I231" s="36">
        <f t="shared" si="57"/>
        <v>0</v>
      </c>
      <c r="J231" s="36">
        <f>J236+J263</f>
        <v>0</v>
      </c>
      <c r="K231" s="35"/>
    </row>
    <row r="232" spans="1:11" ht="15">
      <c r="A232" s="34"/>
      <c r="B232" s="35"/>
      <c r="C232" s="35"/>
      <c r="D232" s="35"/>
      <c r="E232" s="36"/>
      <c r="F232" s="36"/>
      <c r="G232" s="36"/>
      <c r="H232" s="36"/>
      <c r="I232" s="36"/>
      <c r="J232" s="36"/>
      <c r="K232" s="35"/>
    </row>
    <row r="233" spans="1:11" ht="72">
      <c r="A233" s="53" t="s">
        <v>36</v>
      </c>
      <c r="B233" s="35">
        <f>SUM(C233:J233)</f>
        <v>131</v>
      </c>
      <c r="C233" s="35">
        <f>C234+C235+C236</f>
        <v>25</v>
      </c>
      <c r="D233" s="35">
        <f aca="true" t="shared" si="58" ref="D233:J233">D234+D235+D236</f>
        <v>0</v>
      </c>
      <c r="E233" s="36">
        <f t="shared" si="58"/>
        <v>56</v>
      </c>
      <c r="F233" s="36">
        <f t="shared" si="58"/>
        <v>50</v>
      </c>
      <c r="G233" s="35">
        <f t="shared" si="58"/>
        <v>0</v>
      </c>
      <c r="H233" s="35">
        <f t="shared" si="58"/>
        <v>0</v>
      </c>
      <c r="I233" s="35">
        <f t="shared" si="58"/>
        <v>0</v>
      </c>
      <c r="J233" s="35">
        <f t="shared" si="58"/>
        <v>0</v>
      </c>
      <c r="K233" s="39"/>
    </row>
    <row r="234" spans="1:11" ht="15">
      <c r="A234" s="34" t="s">
        <v>1</v>
      </c>
      <c r="B234" s="35">
        <f>SUM(C234:J234)</f>
        <v>0</v>
      </c>
      <c r="C234" s="35"/>
      <c r="D234" s="35"/>
      <c r="E234" s="36"/>
      <c r="F234" s="36"/>
      <c r="G234" s="36"/>
      <c r="H234" s="36"/>
      <c r="I234" s="36"/>
      <c r="J234" s="36"/>
      <c r="K234" s="35"/>
    </row>
    <row r="235" spans="1:11" ht="15">
      <c r="A235" s="34" t="s">
        <v>2</v>
      </c>
      <c r="B235" s="35">
        <f>SUM(C235:J235)</f>
        <v>0</v>
      </c>
      <c r="C235" s="35"/>
      <c r="D235" s="35"/>
      <c r="E235" s="36"/>
      <c r="F235" s="36"/>
      <c r="G235" s="36"/>
      <c r="H235" s="36"/>
      <c r="I235" s="36"/>
      <c r="J235" s="36"/>
      <c r="K235" s="35"/>
    </row>
    <row r="236" spans="1:11" ht="15">
      <c r="A236" s="34" t="s">
        <v>3</v>
      </c>
      <c r="B236" s="35">
        <f>SUM(C236:J236)</f>
        <v>131</v>
      </c>
      <c r="C236" s="35">
        <v>25</v>
      </c>
      <c r="D236" s="35">
        <v>0</v>
      </c>
      <c r="E236" s="36">
        <v>56</v>
      </c>
      <c r="F236" s="36">
        <v>50</v>
      </c>
      <c r="G236" s="36">
        <v>0</v>
      </c>
      <c r="H236" s="36">
        <v>0</v>
      </c>
      <c r="I236" s="36">
        <v>0</v>
      </c>
      <c r="J236" s="36"/>
      <c r="K236" s="35"/>
    </row>
    <row r="237" spans="1:11" ht="9" customHeight="1">
      <c r="A237" s="61"/>
      <c r="B237" s="35"/>
      <c r="C237" s="35"/>
      <c r="D237" s="35"/>
      <c r="E237" s="36"/>
      <c r="F237" s="36"/>
      <c r="G237" s="36"/>
      <c r="H237" s="36"/>
      <c r="I237" s="36"/>
      <c r="J237" s="36"/>
      <c r="K237" s="35"/>
    </row>
    <row r="238" spans="1:11" ht="35.25" customHeight="1">
      <c r="A238" s="34"/>
      <c r="B238" s="72" t="s">
        <v>58</v>
      </c>
      <c r="C238" s="73"/>
      <c r="D238" s="73"/>
      <c r="E238" s="73"/>
      <c r="F238" s="73"/>
      <c r="G238" s="73"/>
      <c r="H238" s="73"/>
      <c r="I238" s="73"/>
      <c r="J238" s="73"/>
      <c r="K238" s="74"/>
    </row>
    <row r="239" spans="1:11" ht="29.25">
      <c r="A239" s="27" t="s">
        <v>5</v>
      </c>
      <c r="B239" s="37">
        <f>SUM(C239:J239)</f>
        <v>29.5</v>
      </c>
      <c r="C239" s="37">
        <f>SUM(C240:C242)</f>
        <v>0</v>
      </c>
      <c r="D239" s="37">
        <f aca="true" t="shared" si="59" ref="D239:J239">SUM(D240:D242)</f>
        <v>0</v>
      </c>
      <c r="E239" s="38">
        <f t="shared" si="59"/>
        <v>24.5</v>
      </c>
      <c r="F239" s="38">
        <f t="shared" si="59"/>
        <v>0</v>
      </c>
      <c r="G239" s="37">
        <f t="shared" si="59"/>
        <v>5</v>
      </c>
      <c r="H239" s="37">
        <f t="shared" si="59"/>
        <v>0</v>
      </c>
      <c r="I239" s="37">
        <f t="shared" si="59"/>
        <v>0</v>
      </c>
      <c r="J239" s="37">
        <f t="shared" si="59"/>
        <v>0</v>
      </c>
      <c r="K239" s="35"/>
    </row>
    <row r="240" spans="1:11" ht="15">
      <c r="A240" s="52" t="s">
        <v>1</v>
      </c>
      <c r="B240" s="37">
        <f>SUM(C240:J240)</f>
        <v>0</v>
      </c>
      <c r="C240" s="35">
        <f>SUM(C245)</f>
        <v>0</v>
      </c>
      <c r="D240" s="35"/>
      <c r="E240" s="36">
        <f>E245</f>
        <v>0</v>
      </c>
      <c r="F240" s="36"/>
      <c r="G240" s="36"/>
      <c r="H240" s="36"/>
      <c r="I240" s="36"/>
      <c r="J240" s="36"/>
      <c r="K240" s="35"/>
    </row>
    <row r="241" spans="1:11" ht="15">
      <c r="A241" s="52" t="s">
        <v>2</v>
      </c>
      <c r="B241" s="37">
        <f>SUM(C241:J241)</f>
        <v>0</v>
      </c>
      <c r="C241" s="35">
        <f>C246</f>
        <v>0</v>
      </c>
      <c r="D241" s="35"/>
      <c r="E241" s="36">
        <f>E246</f>
        <v>0</v>
      </c>
      <c r="F241" s="36"/>
      <c r="G241" s="36"/>
      <c r="H241" s="36"/>
      <c r="I241" s="36"/>
      <c r="J241" s="36"/>
      <c r="K241" s="35"/>
    </row>
    <row r="242" spans="1:11" ht="15">
      <c r="A242" s="52" t="s">
        <v>3</v>
      </c>
      <c r="B242" s="37">
        <f>SUM(C242:J242)</f>
        <v>29.5</v>
      </c>
      <c r="C242" s="35">
        <f>C247</f>
        <v>0</v>
      </c>
      <c r="D242" s="35"/>
      <c r="E242" s="36">
        <f>E247</f>
        <v>24.5</v>
      </c>
      <c r="F242" s="36">
        <f>F247</f>
        <v>0</v>
      </c>
      <c r="G242" s="35">
        <f>G247</f>
        <v>5</v>
      </c>
      <c r="H242" s="35">
        <f>H247</f>
        <v>0</v>
      </c>
      <c r="I242" s="35">
        <f>I247</f>
        <v>0</v>
      </c>
      <c r="J242" s="35"/>
      <c r="K242" s="35"/>
    </row>
    <row r="243" spans="1:11" ht="9" customHeight="1">
      <c r="A243" s="27"/>
      <c r="B243" s="35"/>
      <c r="C243" s="35"/>
      <c r="D243" s="35"/>
      <c r="E243" s="36"/>
      <c r="F243" s="36"/>
      <c r="G243" s="36"/>
      <c r="H243" s="36"/>
      <c r="I243" s="36"/>
      <c r="J243" s="36"/>
      <c r="K243" s="35"/>
    </row>
    <row r="244" spans="1:11" ht="48.75" customHeight="1">
      <c r="A244" s="27" t="s">
        <v>35</v>
      </c>
      <c r="B244" s="35">
        <f>SUM(C244:J244)</f>
        <v>29.5</v>
      </c>
      <c r="C244" s="35">
        <f>SUM(C245:C247)</f>
        <v>0</v>
      </c>
      <c r="D244" s="35">
        <f aca="true" t="shared" si="60" ref="D244:J244">SUM(D245:D247)</f>
        <v>0</v>
      </c>
      <c r="E244" s="36">
        <f t="shared" si="60"/>
        <v>24.5</v>
      </c>
      <c r="F244" s="36">
        <f t="shared" si="60"/>
        <v>0</v>
      </c>
      <c r="G244" s="35">
        <f t="shared" si="60"/>
        <v>5</v>
      </c>
      <c r="H244" s="35">
        <f t="shared" si="60"/>
        <v>0</v>
      </c>
      <c r="I244" s="35">
        <f t="shared" si="60"/>
        <v>0</v>
      </c>
      <c r="J244" s="35">
        <f t="shared" si="60"/>
        <v>0</v>
      </c>
      <c r="K244" s="35"/>
    </row>
    <row r="245" spans="1:11" ht="15">
      <c r="A245" s="52" t="s">
        <v>1</v>
      </c>
      <c r="B245" s="35">
        <f>SUM(C245:J245)</f>
        <v>0</v>
      </c>
      <c r="C245" s="35"/>
      <c r="D245" s="35"/>
      <c r="E245" s="36"/>
      <c r="F245" s="36"/>
      <c r="G245" s="36"/>
      <c r="H245" s="36"/>
      <c r="I245" s="36"/>
      <c r="J245" s="36"/>
      <c r="K245" s="35"/>
    </row>
    <row r="246" spans="1:11" ht="15">
      <c r="A246" s="52" t="s">
        <v>2</v>
      </c>
      <c r="B246" s="35">
        <f>SUM(C246:J246)</f>
        <v>0</v>
      </c>
      <c r="C246" s="35"/>
      <c r="D246" s="35"/>
      <c r="E246" s="36"/>
      <c r="F246" s="36"/>
      <c r="G246" s="36"/>
      <c r="H246" s="36"/>
      <c r="I246" s="36"/>
      <c r="J246" s="36"/>
      <c r="K246" s="35"/>
    </row>
    <row r="247" spans="1:11" ht="15">
      <c r="A247" s="52" t="s">
        <v>3</v>
      </c>
      <c r="B247" s="35">
        <f>SUM(C247:J247)</f>
        <v>29.5</v>
      </c>
      <c r="C247" s="35"/>
      <c r="D247" s="35"/>
      <c r="E247" s="36">
        <v>24.5</v>
      </c>
      <c r="F247" s="36">
        <v>0</v>
      </c>
      <c r="G247" s="36">
        <v>5</v>
      </c>
      <c r="H247" s="36">
        <v>0</v>
      </c>
      <c r="I247" s="36">
        <v>0</v>
      </c>
      <c r="J247" s="36"/>
      <c r="K247" s="35"/>
    </row>
    <row r="248" spans="1:11" ht="8.25" customHeight="1">
      <c r="A248" s="4"/>
      <c r="B248" s="5"/>
      <c r="C248" s="5"/>
      <c r="D248" s="5"/>
      <c r="E248" s="14"/>
      <c r="F248" s="14"/>
      <c r="G248" s="14"/>
      <c r="H248" s="14"/>
      <c r="I248" s="14"/>
      <c r="J248" s="14"/>
      <c r="K248" s="5"/>
    </row>
    <row r="249" spans="1:13" s="3" customFormat="1" ht="12.75" customHeight="1">
      <c r="A249" s="2"/>
      <c r="B249" s="6"/>
      <c r="C249" s="6"/>
      <c r="D249" s="6"/>
      <c r="E249" s="13"/>
      <c r="F249" s="11"/>
      <c r="G249" s="11"/>
      <c r="H249" s="11"/>
      <c r="I249" s="11"/>
      <c r="J249" s="11"/>
      <c r="K249" s="6"/>
      <c r="L249" s="1"/>
      <c r="M249" s="1"/>
    </row>
  </sheetData>
  <sheetProtection/>
  <autoFilter ref="A5:K104"/>
  <mergeCells count="14">
    <mergeCell ref="A99:K99"/>
    <mergeCell ref="A14:K14"/>
    <mergeCell ref="A63:K63"/>
    <mergeCell ref="A167:K167"/>
    <mergeCell ref="A3:K3"/>
    <mergeCell ref="B238:K238"/>
    <mergeCell ref="A6:A7"/>
    <mergeCell ref="B6:K6"/>
    <mergeCell ref="F1:K1"/>
    <mergeCell ref="A125:K125"/>
    <mergeCell ref="B227:K227"/>
    <mergeCell ref="B216:K216"/>
    <mergeCell ref="B2:G2"/>
    <mergeCell ref="B195:K195"/>
  </mergeCells>
  <printOptions/>
  <pageMargins left="0" right="0" top="0" bottom="0" header="0.31496062992125984" footer="0.31496062992125984"/>
  <pageSetup fitToHeight="20" fitToWidth="1" horizontalDpi="180" verticalDpi="180" orientation="landscape" paperSize="9" scale="79" r:id="rId1"/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Нюся</cp:lastModifiedBy>
  <cp:lastPrinted>2019-07-29T10:41:39Z</cp:lastPrinted>
  <dcterms:created xsi:type="dcterms:W3CDTF">2013-09-27T11:14:47Z</dcterms:created>
  <dcterms:modified xsi:type="dcterms:W3CDTF">2019-07-29T10:43:03Z</dcterms:modified>
  <cp:category/>
  <cp:version/>
  <cp:contentType/>
  <cp:contentStatus/>
</cp:coreProperties>
</file>