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Приложение 1" sheetId="1" r:id="rId1"/>
  </sheets>
  <definedNames>
    <definedName name="_xlnm.Print_Area" localSheetId="0">'Приложение 1'!$A$1:$H$94</definedName>
  </definedNames>
  <calcPr fullCalcOnLoad="1"/>
</workbook>
</file>

<file path=xl/sharedStrings.xml><?xml version="1.0" encoding="utf-8"?>
<sst xmlns="http://schemas.openxmlformats.org/spreadsheetml/2006/main" count="244" uniqueCount="243">
  <si>
    <t>код КБК</t>
  </si>
  <si>
    <t>наименование показателей</t>
  </si>
  <si>
    <t>000 1 00 00000 00 0000 000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</si>
  <si>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</si>
  <si>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</si>
  <si>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</si>
  <si>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</si>
  <si>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</si>
  <si>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</si>
  <si>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</si>
  <si>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000 1 08 00000 00 0000 000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</si>
  <si>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</si>
  <si>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</si>
  <si>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</si>
  <si>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</si>
  <si>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</si>
  <si>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</si>
  <si>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</si>
  <si>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</si>
  <si>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</si>
  <si>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</si>
  <si>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</si>
  <si>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</si>
  <si>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 xml:space="preserve">Плата за негативное воздействие на окружающую среду </t>
  </si>
  <si>
    <t>ДОХОДЫ ОТ ПРОДАЖИ МАТЕРИАЛЬНЫХ И НЕМАТЕРИАЛЬНЫХ АКТИВОВ</t>
  </si>
  <si>
    <t>Прочие субвенции бюджетам городских округов</t>
  </si>
  <si>
    <t>000 1 08 03010 01 0000 110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</si>
  <si>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</si>
  <si>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</si>
  <si>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</si>
  <si>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</si>
  <si>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</si>
  <si>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Приложение 1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</si>
  <si>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</si>
  <si>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</si>
  <si>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</si>
  <si>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</si>
  <si>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</si>
  <si>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</si>
  <si>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ДОХОДЫ бюджета - Всего</t>
  </si>
  <si>
    <t>НАЛОГОВЫЕ И НЕНАЛОГОВЫЕ ДОХОДЫ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</si>
  <si>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</si>
  <si>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000 1 12 01000 01 0000 120</t>
  </si>
  <si>
    <t>Доходы от продажи земельных участков, государственная собсвенность на которые не раграничена и которые  расположены в границах городских округов</t>
  </si>
  <si>
    <t>000 1 14 06012 04 0000 430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</si>
  <si>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</si>
  <si>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</si>
  <si>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</si>
  <si>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</si>
  <si>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>Субсидии бюджетам субъектов РФ и муниципальных образований (межбюджетные субсидии)</t>
  </si>
  <si>
    <t>Прочие субсидии бюджетам городских округов</t>
  </si>
  <si>
    <t>Субвенции бюджетам субъектов РФ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</si>
  <si>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</si>
  <si>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</si>
  <si>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межбюджетные трансферты, передаваемые бюджетам городских округов</t>
  </si>
  <si>
    <t>000 1 05 02000 00 0000 110</t>
  </si>
  <si>
    <t>000 1 05 03000 00 0000 110</t>
  </si>
  <si>
    <t>000 1 16 32000 04 0000 140</t>
  </si>
  <si>
    <t xml:space="preserve">Возврат, остатков субсидий, субвенций и иных межбюджетных трансфертов, имеющих целевое назначение, прошлых лет </t>
  </si>
  <si>
    <t>Возврат, остатков субсидий, субвенций и иных межбюджетных трансфертов, имеющих целевое назначение, прошлых лет из бюджетов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</si>
  <si>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</si>
  <si>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000 1 11 05012 04 0000 120</t>
  </si>
  <si>
    <t>000 1 13 01994 04 0000 130</t>
  </si>
  <si>
    <t xml:space="preserve">Прочие доходы от оказания платных услуг (работ) получателями средств бюджетов городских округов </t>
  </si>
  <si>
    <t>БЕЗВОЗМЕЗДНЫЕ ПОСТУПЛЕНИЯ ОТ ДРУГИХ БЮДЖЕТОВ БЮДЖЕТНОЙ СИСТЕМЫ РОССИЙСКОЙ ФЕДЕРАЦИИ</t>
  </si>
  <si>
    <t>отклонение уточненного годового плана</t>
  </si>
  <si>
    <t>% выполнения от уточненного годового плана</t>
  </si>
  <si>
    <t>№ п/п</t>
  </si>
  <si>
    <t>000 1 03 00000 00 0000 000</t>
  </si>
  <si>
    <t>НАЛОГИ НА ТОВАРЫ (РАБОТЫ, УСЛУГИ),РЕАЛИЗУЕМЫЕ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</si>
  <si>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</si>
  <si>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</si>
  <si>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000 1 11 05074 04 0000 120</t>
  </si>
  <si>
    <t>000 1 05 04000 02 0000 110</t>
  </si>
  <si>
    <t>Налог, взимаемый в связи с применением патентной системы налогообложения</t>
  </si>
  <si>
    <t>000 1 06 06032 04 0000 110</t>
  </si>
  <si>
    <t>000 1 06 06042 04 0000 110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</si>
  <si>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</si>
  <si>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 И КОМПЕНСАЦИИ ЗАТРАТ ГОСУДАРСТВА</t>
  </si>
  <si>
    <t xml:space="preserve">Денежные взыскания (штрафы) за нарушение законодательства о налогах и сборах </t>
  </si>
  <si>
    <t>000 1 16 03000 00 0000 140</t>
  </si>
  <si>
    <t>Денежные взыскания, налагаемые в возмещение ущерба, причиненного в результате незаконного или не целевого использования бюджетных средств (в части бюджетов городских округов)</t>
  </si>
  <si>
    <t>000 1 05 01000 00 0000 110</t>
  </si>
  <si>
    <t>Налог, взимаемый в связи с применением упрощенной системы налогообложения</t>
  </si>
  <si>
    <t>Земельный налог с организаций, обладающих земельным участком,расположенным в границах городских округов</t>
  </si>
  <si>
    <t>Земельный налог с физических лиц, обладающих земельным участком,расположенным в границах городских округов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</si>
  <si>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</si>
  <si>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</si>
  <si>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</si>
  <si>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</si>
  <si>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000 1 13 02994 04 0000 130</t>
  </si>
  <si>
    <t>Прочие доходы от компенсации затрат бюджетов городских округов</t>
  </si>
  <si>
    <t>000 1 16 25050 01 0000 140</t>
  </si>
  <si>
    <t>000 1 17 00000 00 0000 000</t>
  </si>
  <si>
    <t>НЕВЫЯСНЕННЫЕ ПОСТУПЛЕНИЯ</t>
  </si>
  <si>
    <t>000 1 17 01040 04 0000 180</t>
  </si>
  <si>
    <t>Невыясненные поступления, зачисляемые в бюджеты городских округов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</si>
  <si>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</si>
  <si>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</si>
  <si>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в области охраны окружающей среды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</si>
  <si>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</si>
  <si>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</si>
  <si>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</si>
  <si>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</si>
  <si>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</si>
  <si>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</si>
  <si>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</si>
  <si>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</si>
  <si>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</si>
  <si>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</si>
  <si>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</si>
  <si>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</si>
  <si>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</si>
  <si>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</si>
  <si>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</si>
  <si>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</si>
  <si>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</si>
  <si>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</si>
  <si>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</si>
  <si>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</si>
  <si>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</si>
  <si>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</si>
  <si>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</si>
  <si>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</si>
  <si>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</si>
  <si>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</si>
  <si>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</si>
  <si>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</si>
  <si>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</si>
  <si>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</si>
  <si>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</si>
  <si>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</si>
  <si>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</si>
  <si>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</si>
  <si>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</si>
  <si>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</si>
  <si>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</si>
  <si>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</si>
  <si>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</si>
  <si>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</si>
  <si>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</si>
  <si>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</si>
  <si>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</si>
  <si>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</si>
  <si>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</si>
  <si>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</si>
  <si>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</si>
  <si>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</si>
  <si>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</si>
  <si>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</si>
  <si>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</si>
  <si>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</si>
  <si>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</si>
  <si>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</si>
  <si>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</si>
  <si>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</si>
  <si>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</si>
  <si>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</si>
  <si>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</si>
  <si>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</si>
  <si>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</si>
  <si>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</si>
  <si>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</si>
  <si>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</si>
  <si>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уточненный годовой план на 2019 год </t>
  </si>
  <si>
    <t>000 1 08 07150 01 0000 110</t>
  </si>
  <si>
    <t>Государственная пошлина за выдачу разрешения на установку рекламной конструкции</t>
  </si>
  <si>
    <t>000 2 02 25555 04 0000 150</t>
  </si>
  <si>
    <t>000 2 02 00000 00 0000 150</t>
  </si>
  <si>
    <t>000 2 02 10000 00 0000 150</t>
  </si>
  <si>
    <t>000 2 02 15001 04 0000 150</t>
  </si>
  <si>
    <t>000 2 02 20000 00 0000 150</t>
  </si>
  <si>
    <t>000 2 02 29999 04 0000 150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</si>
  <si>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</si>
  <si>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000 2 02 03000 00 0000 150</t>
  </si>
  <si>
    <t>000 2 02 30022 04 0000 150</t>
  </si>
  <si>
    <t>000 2 02 30024 04 0000 150</t>
  </si>
  <si>
    <t>000 2 02 35462 04 0000 150</t>
  </si>
  <si>
    <t>000 2 02 35118 04 0000 150</t>
  </si>
  <si>
    <t>000 2 02 35120 04 0000 150</t>
  </si>
  <si>
    <t>000 2 02 35250 04 0000 150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</si>
  <si>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</si>
  <si>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000 2 02 03999 04 0000 150</t>
  </si>
  <si>
    <t>000 2 02 04000 00 0000 150</t>
  </si>
  <si>
    <t>000 2 02 04999 04 0000 150</t>
  </si>
  <si>
    <t>000 2 19 00000 00 0000 150</t>
  </si>
  <si>
    <t>000 2 19 60010 04 0000 150</t>
  </si>
  <si>
    <t>000 1 14 06312 04 0000 430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</si>
  <si>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</si>
  <si>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 городского округа</t>
  </si>
  <si>
    <t>000 1 17 05040 04 0000 180</t>
  </si>
  <si>
    <t>62</t>
  </si>
  <si>
    <t>63</t>
  </si>
  <si>
    <t>64</t>
  </si>
  <si>
    <t>65</t>
  </si>
  <si>
    <t>000 1 11 09044 04 0000 120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</si>
  <si>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</si>
  <si>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</si>
  <si>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</si>
  <si>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Субсидии бюджетам городских округов на  обновление материально-технической базы для формирования у  обучающихся совеременных технологических и гуманитарных навыков</t>
  </si>
  <si>
    <t>Субсидии бюджетам городских округов на  реализацию мероприятий по обеспечению жильем молодых семей</t>
  </si>
  <si>
    <t>Субсидии бюджетам городских округов на реализацию мероприятий на обеспечение устойчивого развития сельских территорий</t>
  </si>
  <si>
    <t>000 2 02 25567 04 0000 150</t>
  </si>
  <si>
    <t>000 1 16 25060 01 0000 140</t>
  </si>
  <si>
    <t>000 1 16 25073 04 0000 140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</si>
  <si>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</si>
  <si>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</si>
  <si>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</si>
  <si>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</si>
  <si>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</si>
  <si>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000 2 02 25169 04 0000 150</t>
  </si>
  <si>
    <t>000 2 02 25497 04 0000 150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</si>
  <si>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</si>
  <si>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</si>
  <si>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</si>
  <si>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</si>
  <si>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000 2 02 25519 04 0000 150</t>
  </si>
  <si>
    <t>000 1 14 06024 04 0000 430</t>
  </si>
  <si>
    <t xml:space="preserve">Доходы от продажи земельных участков, находящихся в собственности городских округов ( за исключением земельных участков муниципальных бюджетных и автономных учреждений) 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</si>
  <si>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</si>
  <si>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</si>
  <si>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</si>
  <si>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</si>
  <si>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</si>
  <si>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</si>
  <si>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</si>
  <si>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</si>
  <si>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</si>
  <si>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</si>
  <si>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</si>
  <si>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</si>
  <si>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фактическое исполнение за 2019 год</t>
  </si>
  <si>
    <t>Прочие неналоговые доходы бюджетов городских округов</t>
  </si>
  <si>
    <t>000 2 02 20077 04 0000 150</t>
  </si>
  <si>
    <t>Субсидии на софинансирование капитальных вложений в объекты муниципальной собственности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</si>
  <si>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</si>
  <si>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</t>
  </si>
  <si>
    <t>78</t>
  </si>
  <si>
    <t>79</t>
  </si>
  <si>
    <t>к Решению Думы городского округа Верхотурский</t>
  </si>
  <si>
    <t>"Об исполнении бюджета городского округа Верхотурский за  2019 год"</t>
  </si>
  <si>
    <t>Свод доходов бюджета городского округа Верхотурский за 2019 год</t>
  </si>
  <si>
    <t>от «18» июня  2020 года  №30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</si>
</sst>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%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i/>
      <sz val="9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5" fontId="1" fillId="32" borderId="10" xfId="0" applyNumberFormat="1" applyFont="1" applyFill="1" applyBorder="1" applyAlignment="1">
      <alignment/>
    </xf>
    <xf numFmtId="172" fontId="1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5" fontId="3" fillId="32" borderId="10" xfId="0" applyNumberFormat="1" applyFont="1" applyFill="1" applyBorder="1" applyAlignment="1">
      <alignment/>
    </xf>
    <xf numFmtId="172" fontId="3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175" fontId="2" fillId="32" borderId="10" xfId="0" applyNumberFormat="1" applyFont="1" applyFill="1" applyBorder="1" applyAlignment="1">
      <alignment/>
    </xf>
    <xf numFmtId="172" fontId="2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175" fontId="3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175" fontId="5" fillId="32" borderId="10" xfId="0" applyNumberFormat="1" applyFont="1" applyFill="1" applyBorder="1" applyAlignment="1">
      <alignment/>
    </xf>
    <xf numFmtId="175" fontId="5" fillId="32" borderId="10" xfId="0" applyNumberFormat="1" applyFont="1" applyFill="1" applyBorder="1" applyAlignment="1">
      <alignment/>
    </xf>
    <xf numFmtId="172" fontId="5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75" fontId="1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175" fontId="3" fillId="32" borderId="10" xfId="0" applyNumberFormat="1" applyFont="1" applyFill="1" applyBorder="1" applyAlignment="1">
      <alignment horizontal="right"/>
    </xf>
    <xf numFmtId="175" fontId="3" fillId="32" borderId="10" xfId="0" applyNumberFormat="1" applyFont="1" applyFill="1" applyBorder="1" applyAlignment="1">
      <alignment/>
    </xf>
    <xf numFmtId="172" fontId="0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175" fontId="2" fillId="32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75" fontId="0" fillId="32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75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72" fontId="3" fillId="32" borderId="0" xfId="0" applyNumberFormat="1" applyFon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175" fontId="2" fillId="32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75" fontId="0" fillId="32" borderId="10" xfId="0" applyNumberFormat="1" applyFont="1" applyFill="1" applyBorder="1" applyAlignment="1">
      <alignment horizontal="right"/>
    </xf>
    <xf numFmtId="175" fontId="1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3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9"/>
  <sheetViews>
    <sheetView tabSelected="1" view="pageBreakPreview" zoomScale="95" zoomScaleNormal="154" zoomScaleSheetLayoutView="95" zoomScalePageLayoutView="0" workbookViewId="0" topLeftCell="B1">
      <selection activeCell="F5" sqref="F5:H5"/>
    </sheetView>
  </sheetViews>
  <sheetFormatPr defaultColWidth="9.00390625" defaultRowHeight="12.75"/>
  <cols>
    <col min="1" max="1" width="9.125" style="0" hidden="1" customWidth="1"/>
    <col min="2" max="2" width="4.125" style="0" customWidth="1"/>
    <col min="3" max="3" width="22.125" style="0" customWidth="1"/>
    <col min="4" max="4" width="34.625" style="0" customWidth="1"/>
    <col min="5" max="5" width="13.625" style="0" customWidth="1"/>
    <col min="6" max="6" width="12.75390625" style="0" customWidth="1"/>
    <col min="7" max="7" width="11.375" style="0" customWidth="1"/>
    <col min="8" max="8" width="14.25390625" style="0" customWidth="1"/>
  </cols>
  <sheetData>
    <row r="1" spans="4:8" ht="15.75">
      <c r="D1" s="52"/>
      <c r="E1" s="53"/>
      <c r="F1" s="53"/>
      <c r="G1" s="53"/>
      <c r="H1" s="54" t="s">
        <v>32</v>
      </c>
    </row>
    <row r="2" spans="4:8" ht="15.75">
      <c r="D2" s="52"/>
      <c r="E2" s="55" t="s">
        <v>239</v>
      </c>
      <c r="F2" s="55"/>
      <c r="G2" s="55"/>
      <c r="H2" s="55"/>
    </row>
    <row r="3" spans="4:8" ht="15.75">
      <c r="D3" s="52"/>
      <c r="E3" s="53"/>
      <c r="F3" s="55" t="s">
        <v>242</v>
      </c>
      <c r="G3" s="55"/>
      <c r="H3" s="55"/>
    </row>
    <row r="4" spans="4:8" ht="15.75">
      <c r="D4" s="55" t="s">
        <v>240</v>
      </c>
      <c r="E4" s="55"/>
      <c r="F4" s="55"/>
      <c r="G4" s="55"/>
      <c r="H4" s="55"/>
    </row>
    <row r="5" spans="5:8" ht="12.75">
      <c r="E5" s="51"/>
      <c r="F5" s="58"/>
      <c r="G5" s="58"/>
      <c r="H5" s="58"/>
    </row>
    <row r="6" spans="6:8" ht="12.75">
      <c r="F6" s="4"/>
      <c r="G6" s="4"/>
      <c r="H6" s="4"/>
    </row>
    <row r="7" spans="2:8" ht="12.75">
      <c r="B7" s="61" t="s">
        <v>241</v>
      </c>
      <c r="C7" s="61"/>
      <c r="D7" s="61"/>
      <c r="E7" s="61"/>
      <c r="F7" s="61"/>
      <c r="G7" s="61"/>
      <c r="H7" s="61"/>
    </row>
    <row r="8" spans="2:8" ht="12.75">
      <c r="B8" s="60"/>
      <c r="C8" s="60"/>
      <c r="D8" s="60"/>
      <c r="E8" s="60"/>
      <c r="F8" s="60"/>
      <c r="G8" s="60"/>
      <c r="H8" s="60"/>
    </row>
    <row r="9" spans="3:8" ht="12.75">
      <c r="C9" s="1"/>
      <c r="D9" s="1"/>
      <c r="E9" s="1"/>
      <c r="F9" s="1"/>
      <c r="G9" s="1"/>
      <c r="H9" s="1"/>
    </row>
    <row r="10" spans="2:8" ht="12.75">
      <c r="B10" s="59" t="s">
        <v>67</v>
      </c>
      <c r="C10" s="62" t="s">
        <v>0</v>
      </c>
      <c r="D10" s="62" t="s">
        <v>1</v>
      </c>
      <c r="E10" s="57" t="s">
        <v>164</v>
      </c>
      <c r="F10" s="56" t="s">
        <v>231</v>
      </c>
      <c r="G10" s="57" t="s">
        <v>65</v>
      </c>
      <c r="H10" s="57" t="s">
        <v>66</v>
      </c>
    </row>
    <row r="11" spans="2:8" ht="12.75">
      <c r="B11" s="59"/>
      <c r="C11" s="62"/>
      <c r="D11" s="62"/>
      <c r="E11" s="57"/>
      <c r="F11" s="56"/>
      <c r="G11" s="57"/>
      <c r="H11" s="57"/>
    </row>
    <row r="12" spans="2:8" ht="12.75">
      <c r="B12" s="59"/>
      <c r="C12" s="62"/>
      <c r="D12" s="62"/>
      <c r="E12" s="57"/>
      <c r="F12" s="56"/>
      <c r="G12" s="57"/>
      <c r="H12" s="57"/>
    </row>
    <row r="13" spans="2:8" ht="20.25" customHeight="1">
      <c r="B13" s="59"/>
      <c r="C13" s="62"/>
      <c r="D13" s="62"/>
      <c r="E13" s="57"/>
      <c r="F13" s="56"/>
      <c r="G13" s="57"/>
      <c r="H13" s="57"/>
    </row>
    <row r="14" spans="2:8" ht="12.75">
      <c r="B14" s="6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</row>
    <row r="15" spans="2:8" ht="12.75">
      <c r="B15" s="47" t="s">
        <v>102</v>
      </c>
      <c r="C15" s="8" t="s">
        <v>2</v>
      </c>
      <c r="D15" s="9" t="s">
        <v>40</v>
      </c>
      <c r="E15" s="10">
        <f>E16+E20+E25+E30+E33+E39+E41+E44+E49+E18+E61</f>
        <v>115676.20000000001</v>
      </c>
      <c r="F15" s="10">
        <f>F16+F20+F25+F30+F33+F39+F41+F44+F49+F18+F61</f>
        <v>103401.31700000001</v>
      </c>
      <c r="G15" s="10">
        <f aca="true" t="shared" si="0" ref="G15:G63">F15-E15</f>
        <v>-12274.883000000002</v>
      </c>
      <c r="H15" s="11">
        <f aca="true" t="shared" si="1" ref="H15:H42">F15/E15</f>
        <v>0.8938858382277426</v>
      </c>
    </row>
    <row r="16" spans="2:8" ht="12.75">
      <c r="B16" s="47" t="s">
        <v>103</v>
      </c>
      <c r="C16" s="8" t="s">
        <v>33</v>
      </c>
      <c r="D16" s="9" t="s">
        <v>3</v>
      </c>
      <c r="E16" s="10">
        <f>E17</f>
        <v>27297</v>
      </c>
      <c r="F16" s="10">
        <f>F17</f>
        <v>28584.7</v>
      </c>
      <c r="G16" s="10">
        <f t="shared" si="0"/>
        <v>1287.7000000000007</v>
      </c>
      <c r="H16" s="11">
        <f t="shared" si="1"/>
        <v>1.047173682089607</v>
      </c>
    </row>
    <row r="17" spans="2:8" ht="12.75">
      <c r="B17" s="47" t="s">
        <v>104</v>
      </c>
      <c r="C17" s="12" t="s">
        <v>34</v>
      </c>
      <c r="D17" s="13" t="s">
        <v>4</v>
      </c>
      <c r="E17" s="14">
        <v>27297</v>
      </c>
      <c r="F17" s="14">
        <v>28584.7</v>
      </c>
      <c r="G17" s="14">
        <f t="shared" si="0"/>
        <v>1287.7000000000007</v>
      </c>
      <c r="H17" s="15">
        <f t="shared" si="1"/>
        <v>1.047173682089607</v>
      </c>
    </row>
    <row r="18" spans="2:8" ht="48">
      <c r="B18" s="47" t="s">
        <v>105</v>
      </c>
      <c r="C18" s="8" t="s">
        <v>68</v>
      </c>
      <c r="D18" s="16" t="s">
        <v>69</v>
      </c>
      <c r="E18" s="17">
        <f>SUM(E19)</f>
        <v>27602</v>
      </c>
      <c r="F18" s="17">
        <f>SUM(F19)</f>
        <v>29305.5</v>
      </c>
      <c r="G18" s="17">
        <f t="shared" si="0"/>
        <v>1703.5</v>
      </c>
      <c r="H18" s="18">
        <f t="shared" si="1"/>
        <v>1.061716542279545</v>
      </c>
    </row>
    <row r="19" spans="2:8" ht="36">
      <c r="B19" s="47" t="s">
        <v>106</v>
      </c>
      <c r="C19" s="12" t="s">
        <v>70</v>
      </c>
      <c r="D19" s="19" t="s">
        <v>71</v>
      </c>
      <c r="E19" s="14">
        <v>27602</v>
      </c>
      <c r="F19" s="14">
        <v>29305.5</v>
      </c>
      <c r="G19" s="14">
        <f t="shared" si="0"/>
        <v>1703.5</v>
      </c>
      <c r="H19" s="15">
        <f t="shared" si="1"/>
        <v>1.061716542279545</v>
      </c>
    </row>
    <row r="20" spans="2:8" ht="12.75">
      <c r="B20" s="47" t="s">
        <v>107</v>
      </c>
      <c r="C20" s="8" t="s">
        <v>35</v>
      </c>
      <c r="D20" s="9" t="s">
        <v>5</v>
      </c>
      <c r="E20" s="10">
        <f>SUM(E21:E24)</f>
        <v>14855</v>
      </c>
      <c r="F20" s="10">
        <f>SUM(F21:F24)</f>
        <v>12812.517</v>
      </c>
      <c r="G20" s="10">
        <f t="shared" si="0"/>
        <v>-2042.4830000000002</v>
      </c>
      <c r="H20" s="11">
        <f t="shared" si="1"/>
        <v>0.8625053517334231</v>
      </c>
    </row>
    <row r="21" spans="2:8" ht="36">
      <c r="B21" s="47" t="s">
        <v>108</v>
      </c>
      <c r="C21" s="12" t="s">
        <v>82</v>
      </c>
      <c r="D21" s="19" t="s">
        <v>83</v>
      </c>
      <c r="E21" s="39">
        <v>5802</v>
      </c>
      <c r="F21" s="39">
        <v>4702.5</v>
      </c>
      <c r="G21" s="14">
        <f t="shared" si="0"/>
        <v>-1099.5</v>
      </c>
      <c r="H21" s="15">
        <f t="shared" si="1"/>
        <v>0.8104963805584281</v>
      </c>
    </row>
    <row r="22" spans="2:8" ht="24">
      <c r="B22" s="47" t="s">
        <v>109</v>
      </c>
      <c r="C22" s="12" t="s">
        <v>55</v>
      </c>
      <c r="D22" s="19" t="s">
        <v>20</v>
      </c>
      <c r="E22" s="20">
        <v>8220</v>
      </c>
      <c r="F22" s="20">
        <v>7378.6</v>
      </c>
      <c r="G22" s="14">
        <f t="shared" si="0"/>
        <v>-841.3999999999996</v>
      </c>
      <c r="H22" s="15">
        <f t="shared" si="1"/>
        <v>0.897639902676399</v>
      </c>
    </row>
    <row r="23" spans="2:8" ht="12.75">
      <c r="B23" s="47" t="s">
        <v>110</v>
      </c>
      <c r="C23" s="12" t="s">
        <v>56</v>
      </c>
      <c r="D23" s="13" t="s">
        <v>6</v>
      </c>
      <c r="E23" s="14">
        <v>201</v>
      </c>
      <c r="F23" s="14">
        <v>242.417</v>
      </c>
      <c r="G23" s="14">
        <f t="shared" si="0"/>
        <v>41.417</v>
      </c>
      <c r="H23" s="15">
        <f t="shared" si="1"/>
        <v>1.2060547263681591</v>
      </c>
    </row>
    <row r="24" spans="2:8" ht="36">
      <c r="B24" s="47" t="s">
        <v>111</v>
      </c>
      <c r="C24" s="12" t="s">
        <v>73</v>
      </c>
      <c r="D24" s="19" t="s">
        <v>74</v>
      </c>
      <c r="E24" s="14">
        <v>632</v>
      </c>
      <c r="F24" s="14">
        <v>489</v>
      </c>
      <c r="G24" s="14">
        <f t="shared" si="0"/>
        <v>-143</v>
      </c>
      <c r="H24" s="15">
        <f t="shared" si="1"/>
        <v>0.7737341772151899</v>
      </c>
    </row>
    <row r="25" spans="2:8" ht="12.75">
      <c r="B25" s="47" t="s">
        <v>112</v>
      </c>
      <c r="C25" s="8" t="s">
        <v>36</v>
      </c>
      <c r="D25" s="9" t="s">
        <v>7</v>
      </c>
      <c r="E25" s="10">
        <f>E26+E27</f>
        <v>14933.6</v>
      </c>
      <c r="F25" s="10">
        <f>F26+F27</f>
        <v>12413.699999999999</v>
      </c>
      <c r="G25" s="10">
        <f t="shared" si="0"/>
        <v>-2519.9000000000015</v>
      </c>
      <c r="H25" s="11">
        <f t="shared" si="1"/>
        <v>0.8312597096480419</v>
      </c>
    </row>
    <row r="26" spans="2:8" ht="12.75">
      <c r="B26" s="47" t="s">
        <v>113</v>
      </c>
      <c r="C26" s="12" t="s">
        <v>37</v>
      </c>
      <c r="D26" s="13" t="s">
        <v>8</v>
      </c>
      <c r="E26" s="14">
        <v>5089</v>
      </c>
      <c r="F26" s="14">
        <v>4753.4</v>
      </c>
      <c r="G26" s="14">
        <f t="shared" si="0"/>
        <v>-335.60000000000036</v>
      </c>
      <c r="H26" s="15">
        <f t="shared" si="1"/>
        <v>0.9340538416191786</v>
      </c>
    </row>
    <row r="27" spans="2:8" ht="12.75">
      <c r="B27" s="47" t="s">
        <v>114</v>
      </c>
      <c r="C27" s="12" t="s">
        <v>38</v>
      </c>
      <c r="D27" s="13" t="s">
        <v>9</v>
      </c>
      <c r="E27" s="14">
        <f>SUM(E28:E29)</f>
        <v>9844.6</v>
      </c>
      <c r="F27" s="14">
        <f>SUM(F28:F29)</f>
        <v>7660.299999999999</v>
      </c>
      <c r="G27" s="14">
        <f t="shared" si="0"/>
        <v>-2184.300000000001</v>
      </c>
      <c r="H27" s="15">
        <f t="shared" si="1"/>
        <v>0.7781220161306706</v>
      </c>
    </row>
    <row r="28" spans="2:8" ht="48">
      <c r="B28" s="47" t="s">
        <v>115</v>
      </c>
      <c r="C28" s="12" t="s">
        <v>75</v>
      </c>
      <c r="D28" s="21" t="s">
        <v>84</v>
      </c>
      <c r="E28" s="22">
        <v>5893.6</v>
      </c>
      <c r="F28" s="22">
        <v>5296.7</v>
      </c>
      <c r="G28" s="23">
        <f t="shared" si="0"/>
        <v>-596.9000000000005</v>
      </c>
      <c r="H28" s="24">
        <f t="shared" si="1"/>
        <v>0.8987206461246097</v>
      </c>
    </row>
    <row r="29" spans="2:8" ht="48">
      <c r="B29" s="47" t="s">
        <v>116</v>
      </c>
      <c r="C29" s="12" t="s">
        <v>76</v>
      </c>
      <c r="D29" s="21" t="s">
        <v>85</v>
      </c>
      <c r="E29" s="22">
        <v>3951</v>
      </c>
      <c r="F29" s="22">
        <v>2363.6</v>
      </c>
      <c r="G29" s="23">
        <f t="shared" si="0"/>
        <v>-1587.4</v>
      </c>
      <c r="H29" s="24">
        <f t="shared" si="1"/>
        <v>0.5982282966337635</v>
      </c>
    </row>
    <row r="30" spans="2:8" ht="12.75">
      <c r="B30" s="47" t="s">
        <v>117</v>
      </c>
      <c r="C30" s="8" t="s">
        <v>10</v>
      </c>
      <c r="D30" s="9" t="s">
        <v>11</v>
      </c>
      <c r="E30" s="10">
        <f>SUM(E31:E32)</f>
        <v>1995</v>
      </c>
      <c r="F30" s="10">
        <f>SUM(F31:F31)</f>
        <v>1648.9</v>
      </c>
      <c r="G30" s="10">
        <f t="shared" si="0"/>
        <v>-346.0999999999999</v>
      </c>
      <c r="H30" s="11">
        <f t="shared" si="1"/>
        <v>0.8265162907268171</v>
      </c>
    </row>
    <row r="31" spans="2:8" ht="60">
      <c r="B31" s="47" t="s">
        <v>118</v>
      </c>
      <c r="C31" s="25" t="s">
        <v>26</v>
      </c>
      <c r="D31" s="26" t="s">
        <v>60</v>
      </c>
      <c r="E31" s="14">
        <v>1965</v>
      </c>
      <c r="F31" s="14">
        <v>1648.9</v>
      </c>
      <c r="G31" s="14">
        <f t="shared" si="0"/>
        <v>-316.0999999999999</v>
      </c>
      <c r="H31" s="15">
        <f t="shared" si="1"/>
        <v>0.8391348600508907</v>
      </c>
    </row>
    <row r="32" spans="2:8" ht="36">
      <c r="B32" s="47" t="s">
        <v>119</v>
      </c>
      <c r="C32" s="25" t="s">
        <v>165</v>
      </c>
      <c r="D32" s="26" t="s">
        <v>166</v>
      </c>
      <c r="E32" s="14">
        <v>30</v>
      </c>
      <c r="F32" s="14">
        <v>0</v>
      </c>
      <c r="G32" s="14">
        <f t="shared" si="0"/>
        <v>-30</v>
      </c>
      <c r="H32" s="15">
        <f t="shared" si="1"/>
        <v>0</v>
      </c>
    </row>
    <row r="33" spans="2:8" ht="48">
      <c r="B33" s="47" t="s">
        <v>120</v>
      </c>
      <c r="C33" s="8" t="s">
        <v>12</v>
      </c>
      <c r="D33" s="16" t="s">
        <v>21</v>
      </c>
      <c r="E33" s="27">
        <f>SUM(E34:E37)</f>
        <v>12732.5</v>
      </c>
      <c r="F33" s="27">
        <f>SUM(F34:F37)</f>
        <v>10640.9</v>
      </c>
      <c r="G33" s="10">
        <f t="shared" si="0"/>
        <v>-2091.6000000000004</v>
      </c>
      <c r="H33" s="11">
        <f t="shared" si="1"/>
        <v>0.8357274690752012</v>
      </c>
    </row>
    <row r="34" spans="2:8" ht="96">
      <c r="B34" s="47" t="s">
        <v>121</v>
      </c>
      <c r="C34" s="12" t="s">
        <v>61</v>
      </c>
      <c r="D34" s="19" t="s">
        <v>41</v>
      </c>
      <c r="E34" s="20">
        <v>5075</v>
      </c>
      <c r="F34" s="20">
        <v>3780.5</v>
      </c>
      <c r="G34" s="14">
        <f t="shared" si="0"/>
        <v>-1294.5</v>
      </c>
      <c r="H34" s="15">
        <f t="shared" si="1"/>
        <v>0.7449261083743842</v>
      </c>
    </row>
    <row r="35" spans="2:8" ht="84">
      <c r="B35" s="47" t="s">
        <v>122</v>
      </c>
      <c r="C35" s="12" t="s">
        <v>88</v>
      </c>
      <c r="D35" s="19" t="s">
        <v>89</v>
      </c>
      <c r="E35" s="20">
        <v>7.6</v>
      </c>
      <c r="F35" s="20">
        <v>10.9</v>
      </c>
      <c r="G35" s="14">
        <f t="shared" si="0"/>
        <v>3.3000000000000007</v>
      </c>
      <c r="H35" s="15">
        <v>0</v>
      </c>
    </row>
    <row r="36" spans="2:8" ht="36">
      <c r="B36" s="47" t="s">
        <v>123</v>
      </c>
      <c r="C36" s="12" t="s">
        <v>72</v>
      </c>
      <c r="D36" s="19" t="s">
        <v>77</v>
      </c>
      <c r="E36" s="20">
        <v>4200</v>
      </c>
      <c r="F36" s="20">
        <v>4515.1</v>
      </c>
      <c r="G36" s="14">
        <f>F36-E36</f>
        <v>315.10000000000036</v>
      </c>
      <c r="H36" s="15">
        <f>F36/E36</f>
        <v>1.0750238095238096</v>
      </c>
    </row>
    <row r="37" spans="2:8" ht="108">
      <c r="B37" s="47" t="s">
        <v>124</v>
      </c>
      <c r="C37" s="12" t="s">
        <v>197</v>
      </c>
      <c r="D37" s="50" t="s">
        <v>196</v>
      </c>
      <c r="E37" s="14">
        <f>E38</f>
        <v>3449.9</v>
      </c>
      <c r="F37" s="14">
        <f>F38</f>
        <v>2334.4</v>
      </c>
      <c r="G37" s="14">
        <f>F37-E37</f>
        <v>-1115.5</v>
      </c>
      <c r="H37" s="15">
        <f>F37/E37</f>
        <v>0.6766572944143309</v>
      </c>
    </row>
    <row r="38" spans="2:8" ht="96">
      <c r="B38" s="47" t="s">
        <v>125</v>
      </c>
      <c r="C38" s="12" t="s">
        <v>195</v>
      </c>
      <c r="D38" s="19" t="s">
        <v>198</v>
      </c>
      <c r="E38" s="20">
        <v>3449.9</v>
      </c>
      <c r="F38" s="20">
        <v>2334.4</v>
      </c>
      <c r="G38" s="14">
        <f>F38-E38</f>
        <v>-1115.5</v>
      </c>
      <c r="H38" s="15">
        <f>F38/E38</f>
        <v>0.6766572944143309</v>
      </c>
    </row>
    <row r="39" spans="2:8" ht="24">
      <c r="B39" s="47" t="s">
        <v>126</v>
      </c>
      <c r="C39" s="8" t="s">
        <v>13</v>
      </c>
      <c r="D39" s="16" t="s">
        <v>22</v>
      </c>
      <c r="E39" s="27">
        <f>SUM(E40)</f>
        <v>76</v>
      </c>
      <c r="F39" s="27">
        <f>SUM(F40)</f>
        <v>52</v>
      </c>
      <c r="G39" s="10">
        <f t="shared" si="0"/>
        <v>-24</v>
      </c>
      <c r="H39" s="11">
        <f t="shared" si="1"/>
        <v>0.6842105263157895</v>
      </c>
    </row>
    <row r="40" spans="2:8" ht="24">
      <c r="B40" s="47" t="s">
        <v>127</v>
      </c>
      <c r="C40" s="12" t="s">
        <v>42</v>
      </c>
      <c r="D40" s="19" t="s">
        <v>23</v>
      </c>
      <c r="E40" s="20">
        <v>76</v>
      </c>
      <c r="F40" s="20">
        <v>52</v>
      </c>
      <c r="G40" s="14">
        <f t="shared" si="0"/>
        <v>-24</v>
      </c>
      <c r="H40" s="15">
        <f t="shared" si="1"/>
        <v>0.6842105263157895</v>
      </c>
    </row>
    <row r="41" spans="2:8" ht="36">
      <c r="B41" s="47" t="s">
        <v>128</v>
      </c>
      <c r="C41" s="8" t="s">
        <v>14</v>
      </c>
      <c r="D41" s="16" t="s">
        <v>78</v>
      </c>
      <c r="E41" s="27">
        <f>SUM(E42:E43)</f>
        <v>4536.799999999999</v>
      </c>
      <c r="F41" s="27">
        <f>SUM(F42:F43)</f>
        <v>4051.9</v>
      </c>
      <c r="G41" s="10">
        <f t="shared" si="0"/>
        <v>-484.8999999999992</v>
      </c>
      <c r="H41" s="11">
        <f t="shared" si="1"/>
        <v>0.8931184976194676</v>
      </c>
    </row>
    <row r="42" spans="2:8" ht="36">
      <c r="B42" s="47" t="s">
        <v>129</v>
      </c>
      <c r="C42" s="25" t="s">
        <v>62</v>
      </c>
      <c r="D42" s="26" t="s">
        <v>63</v>
      </c>
      <c r="E42" s="20">
        <v>4318.9</v>
      </c>
      <c r="F42" s="20">
        <v>3793.4</v>
      </c>
      <c r="G42" s="14">
        <f t="shared" si="0"/>
        <v>-525.4999999999995</v>
      </c>
      <c r="H42" s="15">
        <f t="shared" si="1"/>
        <v>0.8783254995484963</v>
      </c>
    </row>
    <row r="43" spans="2:8" ht="24">
      <c r="B43" s="47" t="s">
        <v>130</v>
      </c>
      <c r="C43" s="25" t="s">
        <v>90</v>
      </c>
      <c r="D43" s="26" t="s">
        <v>91</v>
      </c>
      <c r="E43" s="20">
        <v>217.9</v>
      </c>
      <c r="F43" s="20">
        <v>258.5</v>
      </c>
      <c r="G43" s="14">
        <f t="shared" si="0"/>
        <v>40.599999999999994</v>
      </c>
      <c r="H43" s="15">
        <v>0</v>
      </c>
    </row>
    <row r="44" spans="2:8" ht="36">
      <c r="B44" s="47" t="s">
        <v>131</v>
      </c>
      <c r="C44" s="8" t="s">
        <v>15</v>
      </c>
      <c r="D44" s="28" t="s">
        <v>24</v>
      </c>
      <c r="E44" s="27">
        <f>SUM(E45:E48)</f>
        <v>7358</v>
      </c>
      <c r="F44" s="27">
        <f>SUM(F45:F48)</f>
        <v>1293.3</v>
      </c>
      <c r="G44" s="10">
        <f t="shared" si="0"/>
        <v>-6064.7</v>
      </c>
      <c r="H44" s="11">
        <f aca="true" t="shared" si="2" ref="H44:H60">F44/E44</f>
        <v>0.17576787170426747</v>
      </c>
    </row>
    <row r="45" spans="2:8" ht="109.5" customHeight="1">
      <c r="B45" s="47" t="s">
        <v>132</v>
      </c>
      <c r="C45" s="25" t="s">
        <v>97</v>
      </c>
      <c r="D45" s="26" t="s">
        <v>98</v>
      </c>
      <c r="E45" s="20">
        <v>6813.6</v>
      </c>
      <c r="F45" s="20">
        <v>663.7</v>
      </c>
      <c r="G45" s="14">
        <f t="shared" si="0"/>
        <v>-6149.900000000001</v>
      </c>
      <c r="H45" s="31">
        <f t="shared" si="2"/>
        <v>0.09740812492661735</v>
      </c>
    </row>
    <row r="46" spans="2:8" ht="60">
      <c r="B46" s="47" t="s">
        <v>133</v>
      </c>
      <c r="C46" s="25" t="s">
        <v>44</v>
      </c>
      <c r="D46" s="26" t="s">
        <v>43</v>
      </c>
      <c r="E46" s="20">
        <v>358</v>
      </c>
      <c r="F46" s="20">
        <v>409.9</v>
      </c>
      <c r="G46" s="14">
        <f t="shared" si="0"/>
        <v>51.89999999999998</v>
      </c>
      <c r="H46" s="15">
        <f t="shared" si="2"/>
        <v>1.1449720670391061</v>
      </c>
    </row>
    <row r="47" spans="2:8" ht="60">
      <c r="B47" s="47" t="s">
        <v>134</v>
      </c>
      <c r="C47" s="25" t="s">
        <v>217</v>
      </c>
      <c r="D47" s="26" t="s">
        <v>218</v>
      </c>
      <c r="E47" s="20">
        <v>186.4</v>
      </c>
      <c r="F47" s="20">
        <v>186.4</v>
      </c>
      <c r="G47" s="14">
        <f t="shared" si="0"/>
        <v>0</v>
      </c>
      <c r="H47" s="15">
        <v>0</v>
      </c>
    </row>
    <row r="48" spans="2:8" ht="108">
      <c r="B48" s="47" t="s">
        <v>135</v>
      </c>
      <c r="C48" s="25" t="s">
        <v>187</v>
      </c>
      <c r="D48" s="26" t="s">
        <v>208</v>
      </c>
      <c r="E48" s="20">
        <v>0</v>
      </c>
      <c r="F48" s="20">
        <v>33.3</v>
      </c>
      <c r="G48" s="14">
        <f t="shared" si="0"/>
        <v>33.3</v>
      </c>
      <c r="H48" s="15">
        <v>0</v>
      </c>
    </row>
    <row r="49" spans="2:8" ht="24">
      <c r="B49" s="47" t="s">
        <v>136</v>
      </c>
      <c r="C49" s="8" t="s">
        <v>16</v>
      </c>
      <c r="D49" s="16" t="s">
        <v>17</v>
      </c>
      <c r="E49" s="27">
        <f>SUM(E50:E60)</f>
        <v>4151.3</v>
      </c>
      <c r="F49" s="27">
        <f>SUM(F50:F60)</f>
        <v>2455.1</v>
      </c>
      <c r="G49" s="10">
        <f t="shared" si="0"/>
        <v>-1696.2000000000003</v>
      </c>
      <c r="H49" s="11">
        <f t="shared" si="2"/>
        <v>0.5914051020162359</v>
      </c>
    </row>
    <row r="50" spans="2:8" ht="36">
      <c r="B50" s="47" t="s">
        <v>137</v>
      </c>
      <c r="C50" s="25" t="s">
        <v>80</v>
      </c>
      <c r="D50" s="26" t="s">
        <v>79</v>
      </c>
      <c r="E50" s="20">
        <v>0</v>
      </c>
      <c r="F50" s="41">
        <v>1.5</v>
      </c>
      <c r="G50" s="30">
        <f t="shared" si="0"/>
        <v>1.5</v>
      </c>
      <c r="H50" s="31">
        <v>0</v>
      </c>
    </row>
    <row r="51" spans="2:8" ht="72">
      <c r="B51" s="47" t="s">
        <v>138</v>
      </c>
      <c r="C51" s="25" t="s">
        <v>205</v>
      </c>
      <c r="D51" s="26" t="s">
        <v>206</v>
      </c>
      <c r="E51" s="20">
        <v>0</v>
      </c>
      <c r="F51" s="41">
        <v>15.6</v>
      </c>
      <c r="G51" s="30">
        <f t="shared" si="0"/>
        <v>15.6</v>
      </c>
      <c r="H51" s="31">
        <v>0</v>
      </c>
    </row>
    <row r="52" spans="2:8" ht="72">
      <c r="B52" s="47" t="s">
        <v>139</v>
      </c>
      <c r="C52" s="25" t="s">
        <v>188</v>
      </c>
      <c r="D52" s="26" t="s">
        <v>189</v>
      </c>
      <c r="E52" s="20">
        <v>54</v>
      </c>
      <c r="F52" s="41">
        <v>69.6</v>
      </c>
      <c r="G52" s="30">
        <f t="shared" si="0"/>
        <v>15.599999999999994</v>
      </c>
      <c r="H52" s="31">
        <v>0</v>
      </c>
    </row>
    <row r="53" spans="2:8" ht="36">
      <c r="B53" s="47" t="s">
        <v>140</v>
      </c>
      <c r="C53" s="25" t="s">
        <v>92</v>
      </c>
      <c r="D53" s="26" t="s">
        <v>99</v>
      </c>
      <c r="E53" s="20">
        <v>7</v>
      </c>
      <c r="F53" s="41">
        <v>70</v>
      </c>
      <c r="G53" s="30">
        <f t="shared" si="0"/>
        <v>63</v>
      </c>
      <c r="H53" s="31">
        <v>0</v>
      </c>
    </row>
    <row r="54" spans="2:8" ht="36">
      <c r="B54" s="47" t="s">
        <v>141</v>
      </c>
      <c r="C54" s="25" t="s">
        <v>203</v>
      </c>
      <c r="D54" s="26" t="s">
        <v>99</v>
      </c>
      <c r="E54" s="20">
        <v>0</v>
      </c>
      <c r="F54" s="41">
        <v>5</v>
      </c>
      <c r="G54" s="30">
        <f t="shared" si="0"/>
        <v>5</v>
      </c>
      <c r="H54" s="31">
        <v>0</v>
      </c>
    </row>
    <row r="55" spans="2:8" ht="48">
      <c r="B55" s="47" t="s">
        <v>142</v>
      </c>
      <c r="C55" s="25" t="s">
        <v>204</v>
      </c>
      <c r="D55" s="26" t="s">
        <v>207</v>
      </c>
      <c r="E55" s="20">
        <v>0</v>
      </c>
      <c r="F55" s="41">
        <v>30</v>
      </c>
      <c r="G55" s="30">
        <f t="shared" si="0"/>
        <v>30</v>
      </c>
      <c r="H55" s="31">
        <v>0</v>
      </c>
    </row>
    <row r="56" spans="2:12" ht="72">
      <c r="B56" s="47" t="s">
        <v>143</v>
      </c>
      <c r="C56" s="25" t="s">
        <v>45</v>
      </c>
      <c r="D56" s="26" t="s">
        <v>46</v>
      </c>
      <c r="E56" s="20">
        <v>509.4</v>
      </c>
      <c r="F56" s="41">
        <v>520.8</v>
      </c>
      <c r="G56" s="14">
        <f t="shared" si="0"/>
        <v>11.399999999999977</v>
      </c>
      <c r="H56" s="15">
        <f t="shared" si="2"/>
        <v>1.022379269729093</v>
      </c>
      <c r="L56" s="44"/>
    </row>
    <row r="57" spans="2:8" ht="72">
      <c r="B57" s="47" t="s">
        <v>144</v>
      </c>
      <c r="C57" s="25" t="s">
        <v>57</v>
      </c>
      <c r="D57" s="26" t="s">
        <v>81</v>
      </c>
      <c r="E57" s="20">
        <v>267.5</v>
      </c>
      <c r="F57" s="41">
        <v>247</v>
      </c>
      <c r="G57" s="14">
        <f t="shared" si="0"/>
        <v>-20.5</v>
      </c>
      <c r="H57" s="15">
        <f t="shared" si="2"/>
        <v>0.9233644859813084</v>
      </c>
    </row>
    <row r="58" spans="2:8" ht="84">
      <c r="B58" s="47" t="s">
        <v>145</v>
      </c>
      <c r="C58" s="25" t="s">
        <v>86</v>
      </c>
      <c r="D58" s="26" t="s">
        <v>87</v>
      </c>
      <c r="E58" s="20">
        <v>169</v>
      </c>
      <c r="F58" s="41">
        <v>388</v>
      </c>
      <c r="G58" s="14">
        <f t="shared" si="0"/>
        <v>219</v>
      </c>
      <c r="H58" s="15">
        <f t="shared" si="2"/>
        <v>2.2958579881656807</v>
      </c>
    </row>
    <row r="59" spans="2:8" ht="84">
      <c r="B59" s="47" t="s">
        <v>146</v>
      </c>
      <c r="C59" s="25" t="s">
        <v>100</v>
      </c>
      <c r="D59" s="26" t="s">
        <v>101</v>
      </c>
      <c r="E59" s="20">
        <v>29.1</v>
      </c>
      <c r="F59" s="41">
        <v>8.6</v>
      </c>
      <c r="G59" s="14">
        <f t="shared" si="0"/>
        <v>-20.5</v>
      </c>
      <c r="H59" s="15">
        <f t="shared" si="2"/>
        <v>0.2955326460481099</v>
      </c>
    </row>
    <row r="60" spans="2:8" ht="48">
      <c r="B60" s="47" t="s">
        <v>147</v>
      </c>
      <c r="C60" s="25" t="s">
        <v>27</v>
      </c>
      <c r="D60" s="26" t="s">
        <v>28</v>
      </c>
      <c r="E60" s="20">
        <v>3115.3</v>
      </c>
      <c r="F60" s="41">
        <v>1099</v>
      </c>
      <c r="G60" s="14">
        <f t="shared" si="0"/>
        <v>-2016.3000000000002</v>
      </c>
      <c r="H60" s="15">
        <f t="shared" si="2"/>
        <v>0.3527750136423458</v>
      </c>
    </row>
    <row r="61" spans="2:8" ht="12.75">
      <c r="B61" s="47" t="s">
        <v>148</v>
      </c>
      <c r="C61" s="8" t="s">
        <v>93</v>
      </c>
      <c r="D61" s="16" t="s">
        <v>94</v>
      </c>
      <c r="E61" s="46">
        <f>SUM(E62:E63)</f>
        <v>139</v>
      </c>
      <c r="F61" s="46">
        <f>SUM(F62:F63)</f>
        <v>142.79999999999998</v>
      </c>
      <c r="G61" s="17">
        <f t="shared" si="0"/>
        <v>3.799999999999983</v>
      </c>
      <c r="H61" s="18">
        <v>0</v>
      </c>
    </row>
    <row r="62" spans="2:8" ht="36">
      <c r="B62" s="47" t="s">
        <v>149</v>
      </c>
      <c r="C62" s="25" t="s">
        <v>95</v>
      </c>
      <c r="D62" s="26" t="s">
        <v>96</v>
      </c>
      <c r="E62" s="20">
        <v>0</v>
      </c>
      <c r="F62" s="20">
        <v>-0.4</v>
      </c>
      <c r="G62" s="14">
        <f t="shared" si="0"/>
        <v>-0.4</v>
      </c>
      <c r="H62" s="15">
        <v>0</v>
      </c>
    </row>
    <row r="63" spans="2:8" ht="24">
      <c r="B63" s="47" t="s">
        <v>150</v>
      </c>
      <c r="C63" s="25" t="s">
        <v>190</v>
      </c>
      <c r="D63" s="26" t="s">
        <v>232</v>
      </c>
      <c r="E63" s="20">
        <v>139</v>
      </c>
      <c r="F63" s="20">
        <v>143.2</v>
      </c>
      <c r="G63" s="14">
        <f t="shared" si="0"/>
        <v>4.199999999999989</v>
      </c>
      <c r="H63" s="15">
        <v>0</v>
      </c>
    </row>
    <row r="64" spans="2:8" ht="12.75">
      <c r="B64" s="47" t="s">
        <v>151</v>
      </c>
      <c r="C64" s="8"/>
      <c r="D64" s="9"/>
      <c r="E64" s="29"/>
      <c r="F64" s="29"/>
      <c r="G64" s="10"/>
      <c r="H64" s="11"/>
    </row>
    <row r="65" spans="2:8" ht="12.75">
      <c r="B65" s="47" t="s">
        <v>152</v>
      </c>
      <c r="C65" s="34" t="s">
        <v>18</v>
      </c>
      <c r="D65" s="35" t="s">
        <v>19</v>
      </c>
      <c r="E65" s="27">
        <f>E66+E90</f>
        <v>786201.9</v>
      </c>
      <c r="F65" s="27">
        <f>F66+F90</f>
        <v>754311.7330000001</v>
      </c>
      <c r="G65" s="10">
        <f aca="true" t="shared" si="3" ref="G65:G91">F65-E65</f>
        <v>-31890.1669999999</v>
      </c>
      <c r="H65" s="11">
        <f aca="true" t="shared" si="4" ref="H65:H77">F65/E65</f>
        <v>0.9594376876982873</v>
      </c>
    </row>
    <row r="66" spans="2:8" ht="36">
      <c r="B66" s="47" t="s">
        <v>153</v>
      </c>
      <c r="C66" s="34" t="s">
        <v>168</v>
      </c>
      <c r="D66" s="36" t="s">
        <v>64</v>
      </c>
      <c r="E66" s="27">
        <f>SUM(E67+E69+E79+E87)</f>
        <v>786201.9</v>
      </c>
      <c r="F66" s="27">
        <f>SUM(F67+F69+F79+F87)</f>
        <v>757362.3330000001</v>
      </c>
      <c r="G66" s="10">
        <f t="shared" si="3"/>
        <v>-28839.566999999923</v>
      </c>
      <c r="H66" s="11">
        <f t="shared" si="4"/>
        <v>0.9633178614806198</v>
      </c>
    </row>
    <row r="67" spans="2:8" ht="24">
      <c r="B67" s="47" t="s">
        <v>154</v>
      </c>
      <c r="C67" s="34" t="s">
        <v>169</v>
      </c>
      <c r="D67" s="36" t="s">
        <v>47</v>
      </c>
      <c r="E67" s="27">
        <f>SUM(E68)</f>
        <v>138729</v>
      </c>
      <c r="F67" s="27">
        <f>SUM(F68)</f>
        <v>138729</v>
      </c>
      <c r="G67" s="10">
        <f t="shared" si="3"/>
        <v>0</v>
      </c>
      <c r="H67" s="11">
        <f t="shared" si="4"/>
        <v>1</v>
      </c>
    </row>
    <row r="68" spans="2:8" ht="36">
      <c r="B68" s="47" t="s">
        <v>155</v>
      </c>
      <c r="C68" s="37" t="s">
        <v>170</v>
      </c>
      <c r="D68" s="38" t="s">
        <v>48</v>
      </c>
      <c r="E68" s="20">
        <v>138729</v>
      </c>
      <c r="F68" s="20">
        <v>138729</v>
      </c>
      <c r="G68" s="14">
        <f t="shared" si="3"/>
        <v>0</v>
      </c>
      <c r="H68" s="15">
        <f t="shared" si="4"/>
        <v>1</v>
      </c>
    </row>
    <row r="69" spans="2:8" ht="36">
      <c r="B69" s="47" t="s">
        <v>156</v>
      </c>
      <c r="C69" s="34" t="s">
        <v>171</v>
      </c>
      <c r="D69" s="36" t="s">
        <v>49</v>
      </c>
      <c r="E69" s="27">
        <f>SUM(E70:E78)</f>
        <v>315032.2</v>
      </c>
      <c r="F69" s="27">
        <f>SUM(F70:F78)</f>
        <v>306939.63300000003</v>
      </c>
      <c r="G69" s="10">
        <f>F69-E69</f>
        <v>-8092.566999999981</v>
      </c>
      <c r="H69" s="11">
        <f t="shared" si="4"/>
        <v>0.9743119370019954</v>
      </c>
    </row>
    <row r="70" spans="2:8" ht="36">
      <c r="B70" s="47" t="s">
        <v>157</v>
      </c>
      <c r="C70" s="37" t="s">
        <v>233</v>
      </c>
      <c r="D70" s="38" t="s">
        <v>234</v>
      </c>
      <c r="E70" s="48">
        <v>15862.2</v>
      </c>
      <c r="F70" s="48">
        <v>15862.2</v>
      </c>
      <c r="G70" s="14">
        <f>F70-E70</f>
        <v>0</v>
      </c>
      <c r="H70" s="15">
        <f>F70/E70</f>
        <v>1</v>
      </c>
    </row>
    <row r="71" spans="2:8" ht="144">
      <c r="B71" s="47" t="s">
        <v>158</v>
      </c>
      <c r="C71" s="37" t="s">
        <v>212</v>
      </c>
      <c r="D71" s="38" t="s">
        <v>209</v>
      </c>
      <c r="E71" s="48">
        <v>15325.8</v>
      </c>
      <c r="F71" s="48">
        <v>10989.9</v>
      </c>
      <c r="G71" s="14">
        <f t="shared" si="3"/>
        <v>-4335.9</v>
      </c>
      <c r="H71" s="15">
        <f t="shared" si="4"/>
        <v>0.7170849156324629</v>
      </c>
    </row>
    <row r="72" spans="2:8" ht="108">
      <c r="B72" s="47" t="s">
        <v>159</v>
      </c>
      <c r="C72" s="37" t="s">
        <v>213</v>
      </c>
      <c r="D72" s="38" t="s">
        <v>214</v>
      </c>
      <c r="E72" s="48">
        <v>988.9</v>
      </c>
      <c r="F72" s="48">
        <v>709</v>
      </c>
      <c r="G72" s="14">
        <f t="shared" si="3"/>
        <v>-279.9</v>
      </c>
      <c r="H72" s="15">
        <f t="shared" si="4"/>
        <v>0.7169582364243099</v>
      </c>
    </row>
    <row r="73" spans="2:8" ht="61.5" customHeight="1">
      <c r="B73" s="47" t="s">
        <v>160</v>
      </c>
      <c r="C73" s="37" t="s">
        <v>210</v>
      </c>
      <c r="D73" s="38" t="s">
        <v>199</v>
      </c>
      <c r="E73" s="48">
        <v>1593.4</v>
      </c>
      <c r="F73" s="48">
        <v>1593.418</v>
      </c>
      <c r="G73" s="14">
        <f t="shared" si="3"/>
        <v>0.01799999999980173</v>
      </c>
      <c r="H73" s="15">
        <f t="shared" si="4"/>
        <v>1.0000112965984687</v>
      </c>
    </row>
    <row r="74" spans="2:8" ht="36">
      <c r="B74" s="47" t="s">
        <v>161</v>
      </c>
      <c r="C74" s="37" t="s">
        <v>211</v>
      </c>
      <c r="D74" s="38" t="s">
        <v>200</v>
      </c>
      <c r="E74" s="48">
        <v>591.3</v>
      </c>
      <c r="F74" s="48">
        <v>545.815</v>
      </c>
      <c r="G74" s="14">
        <f t="shared" si="3"/>
        <v>-45.4849999999999</v>
      </c>
      <c r="H74" s="15">
        <f t="shared" si="4"/>
        <v>0.9230762726196517</v>
      </c>
    </row>
    <row r="75" spans="2:8" ht="108">
      <c r="B75" s="47" t="s">
        <v>162</v>
      </c>
      <c r="C75" s="37" t="s">
        <v>216</v>
      </c>
      <c r="D75" s="38" t="s">
        <v>215</v>
      </c>
      <c r="E75" s="48">
        <v>275.2</v>
      </c>
      <c r="F75" s="48">
        <v>275.2</v>
      </c>
      <c r="G75" s="14">
        <f t="shared" si="3"/>
        <v>0</v>
      </c>
      <c r="H75" s="15">
        <f t="shared" si="4"/>
        <v>1</v>
      </c>
    </row>
    <row r="76" spans="2:8" ht="63.75" customHeight="1">
      <c r="B76" s="47" t="s">
        <v>191</v>
      </c>
      <c r="C76" s="37" t="s">
        <v>167</v>
      </c>
      <c r="D76" s="38" t="s">
        <v>173</v>
      </c>
      <c r="E76" s="48">
        <v>60818.7</v>
      </c>
      <c r="F76" s="48">
        <v>60775.9</v>
      </c>
      <c r="G76" s="14">
        <f t="shared" si="3"/>
        <v>-42.799999999995634</v>
      </c>
      <c r="H76" s="15">
        <f t="shared" si="4"/>
        <v>0.9992962690751365</v>
      </c>
    </row>
    <row r="77" spans="2:8" ht="40.5" customHeight="1">
      <c r="B77" s="47" t="s">
        <v>192</v>
      </c>
      <c r="C77" s="37" t="s">
        <v>202</v>
      </c>
      <c r="D77" s="38" t="s">
        <v>201</v>
      </c>
      <c r="E77" s="48">
        <v>252.2</v>
      </c>
      <c r="F77" s="48">
        <v>252.2</v>
      </c>
      <c r="G77" s="14">
        <f t="shared" si="3"/>
        <v>0</v>
      </c>
      <c r="H77" s="15">
        <f t="shared" si="4"/>
        <v>1</v>
      </c>
    </row>
    <row r="78" spans="2:8" ht="24">
      <c r="B78" s="47" t="s">
        <v>193</v>
      </c>
      <c r="C78" s="37" t="s">
        <v>172</v>
      </c>
      <c r="D78" s="38" t="s">
        <v>50</v>
      </c>
      <c r="E78" s="20">
        <v>219324.5</v>
      </c>
      <c r="F78" s="20">
        <v>215936</v>
      </c>
      <c r="G78" s="14">
        <f t="shared" si="3"/>
        <v>-3388.5</v>
      </c>
      <c r="H78" s="15">
        <f aca="true" t="shared" si="5" ref="H78:H89">F78/E78</f>
        <v>0.9845502896393243</v>
      </c>
    </row>
    <row r="79" spans="2:8" ht="24">
      <c r="B79" s="47" t="s">
        <v>194</v>
      </c>
      <c r="C79" s="34" t="s">
        <v>174</v>
      </c>
      <c r="D79" s="36" t="s">
        <v>51</v>
      </c>
      <c r="E79" s="27">
        <f>SUM(E80:E86)</f>
        <v>221478.3</v>
      </c>
      <c r="F79" s="27">
        <f>SUM(F80:F86)</f>
        <v>220987.4</v>
      </c>
      <c r="G79" s="10">
        <f t="shared" si="3"/>
        <v>-490.8999999999942</v>
      </c>
      <c r="H79" s="11">
        <f t="shared" si="5"/>
        <v>0.9977835300343194</v>
      </c>
    </row>
    <row r="80" spans="2:8" ht="48">
      <c r="B80" s="47" t="s">
        <v>219</v>
      </c>
      <c r="C80" s="25" t="s">
        <v>175</v>
      </c>
      <c r="D80" s="40" t="s">
        <v>53</v>
      </c>
      <c r="E80" s="20">
        <v>2948</v>
      </c>
      <c r="F80" s="20">
        <v>2237.1</v>
      </c>
      <c r="G80" s="14">
        <f t="shared" si="3"/>
        <v>-710.9000000000001</v>
      </c>
      <c r="H80" s="15">
        <f t="shared" si="5"/>
        <v>0.7588534599728629</v>
      </c>
    </row>
    <row r="81" spans="2:11" ht="42.75" customHeight="1">
      <c r="B81" s="47" t="s">
        <v>220</v>
      </c>
      <c r="C81" s="25" t="s">
        <v>176</v>
      </c>
      <c r="D81" s="40" t="s">
        <v>30</v>
      </c>
      <c r="E81" s="20">
        <v>26081.4</v>
      </c>
      <c r="F81" s="20">
        <v>26081.4</v>
      </c>
      <c r="G81" s="14">
        <f t="shared" si="3"/>
        <v>0</v>
      </c>
      <c r="H81" s="15">
        <f t="shared" si="5"/>
        <v>1</v>
      </c>
      <c r="K81" s="45"/>
    </row>
    <row r="82" spans="2:8" ht="48">
      <c r="B82" s="47" t="s">
        <v>221</v>
      </c>
      <c r="C82" s="25" t="s">
        <v>178</v>
      </c>
      <c r="D82" s="40" t="s">
        <v>29</v>
      </c>
      <c r="E82" s="20">
        <v>738.8</v>
      </c>
      <c r="F82" s="20">
        <v>738.8</v>
      </c>
      <c r="G82" s="14">
        <f t="shared" si="3"/>
        <v>0</v>
      </c>
      <c r="H82" s="15">
        <f t="shared" si="5"/>
        <v>1</v>
      </c>
    </row>
    <row r="83" spans="2:8" ht="72">
      <c r="B83" s="47" t="s">
        <v>222</v>
      </c>
      <c r="C83" s="25" t="s">
        <v>179</v>
      </c>
      <c r="D83" s="40" t="s">
        <v>163</v>
      </c>
      <c r="E83" s="20">
        <v>5.5</v>
      </c>
      <c r="F83" s="20">
        <v>5.5</v>
      </c>
      <c r="G83" s="14">
        <f t="shared" si="3"/>
        <v>0</v>
      </c>
      <c r="H83" s="15">
        <f t="shared" si="5"/>
        <v>1</v>
      </c>
    </row>
    <row r="84" spans="2:8" ht="36">
      <c r="B84" s="47" t="s">
        <v>223</v>
      </c>
      <c r="C84" s="25" t="s">
        <v>180</v>
      </c>
      <c r="D84" s="38" t="s">
        <v>52</v>
      </c>
      <c r="E84" s="20">
        <v>5811</v>
      </c>
      <c r="F84" s="20">
        <v>5811</v>
      </c>
      <c r="G84" s="14">
        <f t="shared" si="3"/>
        <v>0</v>
      </c>
      <c r="H84" s="15">
        <f t="shared" si="5"/>
        <v>1</v>
      </c>
    </row>
    <row r="85" spans="2:8" ht="60">
      <c r="B85" s="47" t="s">
        <v>224</v>
      </c>
      <c r="C85" s="25" t="s">
        <v>177</v>
      </c>
      <c r="D85" s="38" t="s">
        <v>181</v>
      </c>
      <c r="E85" s="20">
        <v>12.6</v>
      </c>
      <c r="F85" s="20">
        <v>12.6</v>
      </c>
      <c r="G85" s="14">
        <f t="shared" si="3"/>
        <v>0</v>
      </c>
      <c r="H85" s="15">
        <f t="shared" si="5"/>
        <v>1</v>
      </c>
    </row>
    <row r="86" spans="2:8" ht="24">
      <c r="B86" s="47" t="s">
        <v>225</v>
      </c>
      <c r="C86" s="25" t="s">
        <v>182</v>
      </c>
      <c r="D86" s="40" t="s">
        <v>25</v>
      </c>
      <c r="E86" s="41">
        <v>185881</v>
      </c>
      <c r="F86" s="20">
        <v>186101</v>
      </c>
      <c r="G86" s="14">
        <f t="shared" si="3"/>
        <v>220</v>
      </c>
      <c r="H86" s="15">
        <f t="shared" si="5"/>
        <v>1.0011835529182649</v>
      </c>
    </row>
    <row r="87" spans="2:8" ht="12.75">
      <c r="B87" s="47" t="s">
        <v>226</v>
      </c>
      <c r="C87" s="8" t="s">
        <v>183</v>
      </c>
      <c r="D87" s="36" t="s">
        <v>31</v>
      </c>
      <c r="E87" s="27">
        <f>SUM(E88:E89)</f>
        <v>110962.4</v>
      </c>
      <c r="F87" s="27">
        <f>SUM(F88:F89)</f>
        <v>90706.3</v>
      </c>
      <c r="G87" s="10">
        <f t="shared" si="3"/>
        <v>-20256.09999999999</v>
      </c>
      <c r="H87" s="11">
        <f t="shared" si="5"/>
        <v>0.8174507761187574</v>
      </c>
    </row>
    <row r="88" spans="2:8" ht="60">
      <c r="B88" s="47" t="s">
        <v>227</v>
      </c>
      <c r="C88" s="12" t="s">
        <v>235</v>
      </c>
      <c r="D88" s="38" t="s">
        <v>236</v>
      </c>
      <c r="E88" s="20">
        <v>54000</v>
      </c>
      <c r="F88" s="20">
        <v>33743.9</v>
      </c>
      <c r="G88" s="14">
        <f>F88-E88</f>
        <v>-20256.1</v>
      </c>
      <c r="H88" s="15">
        <f>F88/E88</f>
        <v>0.6248870370370371</v>
      </c>
    </row>
    <row r="89" spans="2:8" ht="36">
      <c r="B89" s="47" t="s">
        <v>228</v>
      </c>
      <c r="C89" s="12" t="s">
        <v>184</v>
      </c>
      <c r="D89" s="38" t="s">
        <v>54</v>
      </c>
      <c r="E89" s="20">
        <v>56962.4</v>
      </c>
      <c r="F89" s="20">
        <v>56962.4</v>
      </c>
      <c r="G89" s="14">
        <f t="shared" si="3"/>
        <v>0</v>
      </c>
      <c r="H89" s="15">
        <f t="shared" si="5"/>
        <v>1</v>
      </c>
    </row>
    <row r="90" spans="2:8" ht="48">
      <c r="B90" s="47" t="s">
        <v>229</v>
      </c>
      <c r="C90" s="32" t="s">
        <v>185</v>
      </c>
      <c r="D90" s="42" t="s">
        <v>58</v>
      </c>
      <c r="E90" s="33">
        <f>SUM(E91)</f>
        <v>0</v>
      </c>
      <c r="F90" s="33">
        <f>SUM(F91)</f>
        <v>-3050.6</v>
      </c>
      <c r="G90" s="10">
        <f t="shared" si="3"/>
        <v>-3050.6</v>
      </c>
      <c r="H90" s="11">
        <v>0</v>
      </c>
    </row>
    <row r="91" spans="2:8" ht="50.25" customHeight="1">
      <c r="B91" s="47" t="s">
        <v>230</v>
      </c>
      <c r="C91" s="25" t="s">
        <v>186</v>
      </c>
      <c r="D91" s="40" t="s">
        <v>59</v>
      </c>
      <c r="E91" s="20">
        <v>0</v>
      </c>
      <c r="F91" s="20">
        <v>-3050.6</v>
      </c>
      <c r="G91" s="14">
        <f t="shared" si="3"/>
        <v>-3050.6</v>
      </c>
      <c r="H91" s="15">
        <v>0</v>
      </c>
    </row>
    <row r="92" spans="2:8" ht="12.75">
      <c r="B92" s="47" t="s">
        <v>237</v>
      </c>
      <c r="C92" s="25"/>
      <c r="D92" s="40"/>
      <c r="E92" s="20"/>
      <c r="F92" s="20"/>
      <c r="G92" s="10"/>
      <c r="H92" s="11"/>
    </row>
    <row r="93" spans="2:8" ht="12.75">
      <c r="B93" s="47" t="s">
        <v>238</v>
      </c>
      <c r="C93" s="32"/>
      <c r="D93" s="43" t="s">
        <v>39</v>
      </c>
      <c r="E93" s="27">
        <f>E15+E65</f>
        <v>901878.1000000001</v>
      </c>
      <c r="F93" s="49">
        <f>F15+F65</f>
        <v>857713.0500000002</v>
      </c>
      <c r="G93" s="10">
        <f>F93-E93</f>
        <v>-44165.04999999993</v>
      </c>
      <c r="H93" s="11">
        <f>F93/E93</f>
        <v>0.9510299119138164</v>
      </c>
    </row>
    <row r="94" spans="2:8" ht="12.75">
      <c r="B94" s="5"/>
      <c r="C94" s="3"/>
      <c r="E94" s="2"/>
      <c r="F94" s="2"/>
      <c r="G94" s="2"/>
      <c r="H94" s="2"/>
    </row>
    <row r="95" spans="2:3" ht="12.75">
      <c r="B95" s="5"/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</sheetData>
  <sheetProtection/>
  <mergeCells count="13">
    <mergeCell ref="B10:B13"/>
    <mergeCell ref="B8:H8"/>
    <mergeCell ref="B7:H7"/>
    <mergeCell ref="D10:D13"/>
    <mergeCell ref="C10:C13"/>
    <mergeCell ref="E2:H2"/>
    <mergeCell ref="D4:H4"/>
    <mergeCell ref="F10:F13"/>
    <mergeCell ref="E10:E13"/>
    <mergeCell ref="G10:G13"/>
    <mergeCell ref="H10:H13"/>
    <mergeCell ref="F3:H3"/>
    <mergeCell ref="F5:H5"/>
  </mergeCells>
  <printOptions/>
  <pageMargins left="0.1968503937007874" right="0.1968503937007874" top="0" bottom="0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2020-04-30T03:43:41Z</cp:lastPrinted>
  <dcterms:created xsi:type="dcterms:W3CDTF">2006-07-13T05:36:46Z</dcterms:created>
  <dcterms:modified xsi:type="dcterms:W3CDTF">2020-06-19T05:04:12Z</dcterms:modified>
  <cp:category/>
  <cp:version/>
  <cp:contentType/>
  <cp:contentStatus/>
</cp:coreProperties>
</file>