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ходы" sheetId="1" r:id="rId1"/>
    <sheet name="расходы" sheetId="2" r:id="rId2"/>
    <sheet name="источники" sheetId="3" r:id="rId3"/>
    <sheet name="кредиторка" sheetId="4" r:id="rId4"/>
  </sheets>
  <definedNames>
    <definedName name="_xlnm.Print_Titles" localSheetId="1">'расходы'!$5:$5</definedName>
    <definedName name="_xlnm.Print_Area" localSheetId="1">'расходы'!$A$1:$N$56</definedName>
  </definedNames>
  <calcPr fullCalcOnLoad="1"/>
</workbook>
</file>

<file path=xl/sharedStrings.xml><?xml version="1.0" encoding="utf-8"?>
<sst xmlns="http://schemas.openxmlformats.org/spreadsheetml/2006/main" count="392" uniqueCount="323">
  <si>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</si>
  <si>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</si>
  <si>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</si>
  <si>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</si>
  <si>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</si>
  <si>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</si>
  <si>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</si>
  <si>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</si>
  <si>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</si>
  <si>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</si>
  <si>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</si>
  <si>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</si>
  <si>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</si>
  <si>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</si>
  <si>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</si>
  <si>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</si>
  <si>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</si>
  <si>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</si>
  <si>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</si>
  <si>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</si>
  <si>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</si>
  <si>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</si>
  <si>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</si>
  <si>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</si>
  <si>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</si>
  <si>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>0102</t>
  </si>
  <si>
    <t>0103</t>
  </si>
  <si>
    <t>0104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</si>
  <si>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</si>
  <si>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</si>
  <si>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</si>
  <si>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</si>
  <si>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</si>
  <si>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</si>
  <si>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</si>
  <si>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</si>
  <si>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</si>
  <si>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</si>
  <si>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</si>
  <si>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</si>
  <si>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</si>
  <si>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</si>
  <si>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</si>
  <si>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</si>
  <si>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</si>
  <si>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</si>
  <si>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</si>
  <si>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</si>
  <si>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</si>
  <si>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</si>
  <si>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</si>
  <si>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</si>
  <si>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</si>
  <si>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</si>
  <si>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</si>
  <si>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</si>
  <si>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</si>
  <si>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</si>
  <si>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</si>
  <si>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</si>
  <si>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</si>
  <si>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</si>
  <si>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</si>
  <si>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</si>
  <si>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</si>
  <si>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</si>
  <si>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</si>
  <si>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</si>
  <si>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</si>
  <si>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</si>
  <si>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</si>
  <si>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</si>
  <si>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</si>
  <si>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</si>
  <si>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</si>
  <si>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</si>
  <si>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</si>
  <si>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</si>
  <si>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</si>
  <si>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</si>
  <si>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</si>
  <si>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</si>
  <si>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</si>
  <si>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</si>
  <si>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</si>
  <si>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</si>
  <si>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</si>
  <si>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</si>
  <si>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</si>
  <si>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</si>
  <si>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</si>
  <si>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</si>
  <si>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</si>
  <si>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</si>
  <si>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</si>
  <si>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</si>
  <si>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</si>
  <si>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</si>
  <si>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</si>
  <si>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</si>
  <si>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</si>
  <si>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</si>
  <si>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</si>
  <si>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</si>
  <si>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</si>
  <si>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</si>
  <si>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</si>
  <si>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</si>
  <si>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</si>
  <si>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</si>
  <si>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>Код классификации 
доходов бюджета</t>
  </si>
  <si>
    <t>ПРОЧИЕ НЕНАЛОГОВЫЕ ДОХОДЫ</t>
  </si>
  <si>
    <t>000 1 17 00000 00 0000 000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</si>
  <si>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</si>
  <si>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</si>
  <si>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</si>
  <si>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</si>
  <si>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</si>
  <si>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</si>
  <si>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</si>
  <si>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</si>
  <si>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</si>
  <si>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</si>
  <si>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</si>
  <si>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</si>
  <si>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</si>
  <si>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</si>
  <si>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</si>
  <si>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</si>
  <si>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</si>
  <si>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</si>
  <si>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</si>
  <si>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</si>
  <si>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</si>
  <si>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</si>
  <si>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</si>
  <si>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</si>
  <si>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</si>
  <si>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</si>
  <si>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</si>
  <si>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</si>
  <si>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</si>
  <si>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</si>
  <si>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</si>
  <si>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</si>
  <si>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</si>
  <si>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000 2 02 00000 00 0000 000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</si>
  <si>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</si>
  <si>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</si>
  <si>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</si>
  <si>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</si>
  <si>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</si>
  <si>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</si>
  <si>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</si>
  <si>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</si>
  <si>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</si>
  <si>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</si>
  <si>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</si>
  <si>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</si>
  <si>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</si>
  <si>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</si>
  <si>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</si>
  <si>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</si>
  <si>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 xml:space="preserve">Бюджетные кредиты  от других бюджетов бюджетной системы Российской Федерации </t>
  </si>
  <si>
    <t xml:space="preserve">0111 </t>
  </si>
  <si>
    <t xml:space="preserve">       Резервный фонд</t>
  </si>
  <si>
    <t>0405</t>
  </si>
  <si>
    <t xml:space="preserve">      Сельское хозяйство и рыболовство</t>
  </si>
  <si>
    <t>000 1 17 05000 00 0000 180</t>
  </si>
  <si>
    <t>Прочие неналоговые доходы</t>
  </si>
  <si>
    <t>000 1 05 01000 00 0000 110</t>
  </si>
  <si>
    <t>Налог, взимаемый в связи с применением упрощенной системы налогообложения</t>
  </si>
  <si>
    <t>000 1 11 05070 00 0000 120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</si>
  <si>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</si>
  <si>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</si>
  <si>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</si>
  <si>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пожарной безопасности</t>
  </si>
  <si>
    <t xml:space="preserve">Субвенции бюджетам бюджетной системы Российской Федерации </t>
  </si>
  <si>
    <t>000 2 19 60010 04 0000 151</t>
  </si>
  <si>
    <t>0703</t>
  </si>
  <si>
    <t>000 01 03 00 00 00 0000 000</t>
  </si>
  <si>
    <t>000 01 03 01 00 04 0000 710</t>
  </si>
  <si>
    <t>000 01 03 01 00 04 0000 810</t>
  </si>
  <si>
    <t>000 01 05 00 00 00 0000 000</t>
  </si>
  <si>
    <t>000 01 05 02 01 04 0000 510</t>
  </si>
  <si>
    <t>000 01 05 02 01 04 0000 610</t>
  </si>
  <si>
    <t xml:space="preserve">      Дополнительное образование детей</t>
  </si>
  <si>
    <t xml:space="preserve">      Молодежная политика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</si>
  <si>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</si>
  <si>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</si>
  <si>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</si>
  <si>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</si>
  <si>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</si>
  <si>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</si>
  <si>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</si>
  <si>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</si>
  <si>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</si>
  <si>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</si>
  <si>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</si>
  <si>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</si>
  <si>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</si>
  <si>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</si>
  <si>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</si>
  <si>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</si>
  <si>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</si>
  <si>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</si>
  <si>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</si>
  <si>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</si>
  <si>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</si>
  <si>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</si>
  <si>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</si>
  <si>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</si>
  <si>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</si>
  <si>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</si>
  <si>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</si>
  <si>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</si>
  <si>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</si>
  <si>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</si>
  <si>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</si>
  <si>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</si>
  <si>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</si>
  <si>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</si>
  <si>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</si>
  <si>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</si>
  <si>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</si>
  <si>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</si>
  <si>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</si>
  <si>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</si>
  <si>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</si>
  <si>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</si>
  <si>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</si>
  <si>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</si>
  <si>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</si>
  <si>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</si>
  <si>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</si>
  <si>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</si>
  <si>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</si>
  <si>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000 1 14 06010 00 0000 430</t>
  </si>
  <si>
    <t>Доходы от продажи земельных участков, государственная собственность, на которые не разграничена</t>
  </si>
  <si>
    <t>0105</t>
  </si>
  <si>
    <t xml:space="preserve">      Судебная система</t>
  </si>
  <si>
    <t>53</t>
  </si>
  <si>
    <t>54</t>
  </si>
  <si>
    <t>000 1 13 02000 00 0000 130</t>
  </si>
  <si>
    <t>Доходы от компенсации затрат государства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</si>
  <si>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</si>
  <si>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</si>
  <si>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</si>
  <si>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</si>
  <si>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</si>
  <si>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000 1 16 07000 00 0000 140</t>
  </si>
  <si>
    <t>Административные штрафы, установленные Кодексом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</si>
  <si>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</si>
  <si>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</si>
  <si>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000 2 02 15002 04 0000 150</t>
  </si>
  <si>
    <t>000 2 02 30022 04 0000 150</t>
  </si>
  <si>
    <t>000 2 02 30024 04 0000 150</t>
  </si>
  <si>
    <t>000 2 02 35118 04 0000 150</t>
  </si>
  <si>
    <t>000 2 02 35120 04 0000 150</t>
  </si>
  <si>
    <t>000 2 02 35250 04 0000 150</t>
  </si>
  <si>
    <t>000 2 02 39999 04 0000 150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</si>
  <si>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</si>
  <si>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0406</t>
  </si>
  <si>
    <t xml:space="preserve">      Водное хозяйство</t>
  </si>
  <si>
    <t>0605</t>
  </si>
  <si>
    <t xml:space="preserve">      Другие вопросы в области охраны окружающей среды</t>
  </si>
  <si>
    <t>000 2 02 25555 04 0000 150</t>
  </si>
  <si>
    <t>55</t>
  </si>
  <si>
    <t>56</t>
  </si>
  <si>
    <t>57</t>
  </si>
  <si>
    <t>58</t>
  </si>
  <si>
    <t>000 2 02 40000 00 0000 150</t>
  </si>
  <si>
    <t>Иные межбюджетные трансферты</t>
  </si>
  <si>
    <t>000 2 02 49999 04 0000 150</t>
  </si>
  <si>
    <t>000 1 16 01000 01 0000 140</t>
  </si>
  <si>
    <t>Штрафы, неустойки, пени, уплаченные в соответствии с законом или договором в сучае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</si>
  <si>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000 1 16 11000 01 0000 140</t>
  </si>
  <si>
    <t>Платежи, уплачиваемые в целях возмещения вреда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</si>
  <si>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</si>
  <si>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</si>
  <si>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</si>
  <si>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</si>
  <si>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</si>
  <si>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городских округов на осуществление полномочий по составлению (изменнеию) списков кандидатов в присяжные заседатели федеральных судов общей юрисдикции в Российской Федерации</t>
  </si>
  <si>
    <t>000 1 11 09040 00 0000 120</t>
  </si>
  <si>
    <t>000 1 11 09080 00 0000 120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</si>
  <si>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</si>
  <si>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объектв, установку и эксплуатацю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</si>
  <si>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</si>
  <si>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</si>
  <si>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000 2 02 35462 04 0000 150</t>
  </si>
  <si>
    <t>Субвенция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</si>
  <si>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БЕЗВОЗМЕЗДНЫЕ ПОСТУПЛЕНИЯ ОТ ДРУГИХ БЮДЖЕТОВ БЮДЖЕТНОЙ СИСТЕМЫ РОССИЙСКОЙ ФЕДЕРАЦИИ</t>
  </si>
  <si>
    <t>59</t>
  </si>
  <si>
    <t>1004</t>
  </si>
  <si>
    <t xml:space="preserve">      Охрана семьи и детства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</si>
  <si>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</si>
  <si>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</si>
  <si>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Итого источники внутреннего финансирования дефицита бюджета </t>
  </si>
  <si>
    <t>0410</t>
  </si>
  <si>
    <t xml:space="preserve">      Связь и информатика</t>
  </si>
  <si>
    <t>Прочие межбюджетные трансферты, передаваемые бюджетам городских округов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</si>
  <si>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</si>
  <si>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</si>
  <si>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Объем 
средств
по Решению Думы
о бюджете 
на 2023 год, 
в тысячах 
рублей</t>
  </si>
  <si>
    <t>Объем 
средств
по Решению
о бюджете 
на 2023 год, 
в тысячах 
рублей</t>
  </si>
  <si>
    <t>1103</t>
  </si>
  <si>
    <t xml:space="preserve">      Спорт высших достижений</t>
  </si>
  <si>
    <t>Информация об исполнении бюджета городского округа Верхотурский 
по доходам на 01.03.2023 года</t>
  </si>
  <si>
    <t>Исполнение 
на           01.03.2023, 
в тысячах 
рублей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</si>
  <si>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</si>
  <si>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</si>
  <si>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Информация  об объеме просроченной кредиторской задолженности по городскому округу Верхотурский 
 (бюджетная деятельность) на 01.03.2023 года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</si>
  <si>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</si>
  <si>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госудасрственная собственность на которые не разграничена</t>
  </si>
  <si>
    <t>000 1 16 09000 00 0000 140</t>
  </si>
  <si>
    <t>Денежные средства, изымаемые в собственнсть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</si>
  <si>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60</t>
  </si>
  <si>
    <t>61</t>
  </si>
  <si>
    <t>62</t>
  </si>
  <si>
    <t>Информация об исполнении бюджета городского округа Верхотурский 
по расходам на 01.03.2023 года</t>
  </si>
  <si>
    <t>Исполнение 
на 01.03.2023, 
в тысячах 
рублей</t>
  </si>
  <si>
    <t>Информация об исполнении бюджета городского округа Верхотурский 
по источникам финансирования дефицита бюджета на 01.03.2023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</si>
</sst>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2" fontId="37" fillId="16" borderId="1">
      <alignment horizontal="right" vertical="top" shrinkToFit="1"/>
      <protection/>
    </xf>
    <xf numFmtId="172" fontId="37" fillId="17" borderId="1">
      <alignment horizontal="right" vertical="top" shrinkToFit="1"/>
      <protection/>
    </xf>
    <xf numFmtId="172" fontId="37" fillId="16" borderId="1">
      <alignment horizontal="right" vertical="top" shrinkToFit="1"/>
      <protection/>
    </xf>
    <xf numFmtId="10" fontId="37" fillId="17" borderId="1">
      <alignment horizontal="right" vertical="top" shrinkToFit="1"/>
      <protection/>
    </xf>
    <xf numFmtId="10" fontId="37" fillId="16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1" xfId="0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10" fontId="3" fillId="24" borderId="12" xfId="0" applyNumberFormat="1" applyFont="1" applyFill="1" applyBorder="1" applyAlignment="1">
      <alignment horizontal="right" vertical="top" shrinkToFit="1"/>
    </xf>
    <xf numFmtId="0" fontId="0" fillId="26" borderId="0" xfId="0" applyFill="1" applyAlignment="1">
      <alignment horizontal="left" wrapText="1"/>
    </xf>
    <xf numFmtId="0" fontId="20" fillId="0" borderId="11" xfId="0" applyFont="1" applyFill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1" fillId="0" borderId="11" xfId="0" applyNumberFormat="1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4" fillId="26" borderId="11" xfId="0" applyFont="1" applyFill="1" applyBorder="1" applyAlignment="1">
      <alignment horizontal="center" vertical="center" wrapText="1"/>
    </xf>
    <xf numFmtId="49" fontId="21" fillId="26" borderId="11" xfId="0" applyNumberFormat="1" applyFont="1" applyFill="1" applyBorder="1" applyAlignment="1">
      <alignment horizontal="center" vertical="top" shrinkToFit="1"/>
    </xf>
    <xf numFmtId="0" fontId="21" fillId="26" borderId="11" xfId="0" applyFont="1" applyFill="1" applyBorder="1" applyAlignment="1">
      <alignment vertical="top" wrapText="1"/>
    </xf>
    <xf numFmtId="49" fontId="24" fillId="26" borderId="11" xfId="0" applyNumberFormat="1" applyFont="1" applyFill="1" applyBorder="1" applyAlignment="1">
      <alignment horizontal="center" vertical="top" shrinkToFit="1"/>
    </xf>
    <xf numFmtId="0" fontId="24" fillId="26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top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wrapText="1"/>
    </xf>
    <xf numFmtId="0" fontId="27" fillId="27" borderId="11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/>
    </xf>
    <xf numFmtId="0" fontId="29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wrapText="1"/>
    </xf>
    <xf numFmtId="173" fontId="28" fillId="0" borderId="11" xfId="0" applyNumberFormat="1" applyFont="1" applyBorder="1" applyAlignment="1">
      <alignment/>
    </xf>
    <xf numFmtId="0" fontId="22" fillId="0" borderId="0" xfId="0" applyFont="1" applyFill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3" fontId="20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left" vertical="top" wrapText="1"/>
    </xf>
    <xf numFmtId="172" fontId="22" fillId="0" borderId="11" xfId="0" applyNumberFormat="1" applyFont="1" applyFill="1" applyBorder="1" applyAlignment="1">
      <alignment horizontal="right" wrapText="1"/>
    </xf>
    <xf numFmtId="173" fontId="22" fillId="0" borderId="11" xfId="0" applyNumberFormat="1" applyFont="1" applyFill="1" applyBorder="1" applyAlignment="1">
      <alignment horizontal="right"/>
    </xf>
    <xf numFmtId="172" fontId="22" fillId="0" borderId="11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left" vertical="top"/>
    </xf>
    <xf numFmtId="0" fontId="31" fillId="0" borderId="11" xfId="0" applyNumberFormat="1" applyFont="1" applyBorder="1" applyAlignment="1">
      <alignment horizontal="left" vertical="top" wrapText="1"/>
    </xf>
    <xf numFmtId="172" fontId="31" fillId="0" borderId="11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0" fillId="0" borderId="0" xfId="0" applyNumberFormat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6" fillId="0" borderId="11" xfId="0" applyNumberFormat="1" applyFont="1" applyBorder="1" applyAlignment="1">
      <alignment horizontal="right" wrapText="1"/>
    </xf>
    <xf numFmtId="172" fontId="0" fillId="0" borderId="0" xfId="0" applyNumberFormat="1" applyAlignment="1">
      <alignment/>
    </xf>
    <xf numFmtId="4" fontId="3" fillId="28" borderId="11" xfId="0" applyNumberFormat="1" applyFont="1" applyFill="1" applyBorder="1" applyAlignment="1">
      <alignment horizontal="right" vertical="top" shrinkToFit="1"/>
    </xf>
    <xf numFmtId="49" fontId="21" fillId="0" borderId="11" xfId="0" applyNumberFormat="1" applyFont="1" applyFill="1" applyBorder="1" applyAlignment="1">
      <alignment horizontal="center" vertical="top" shrinkToFit="1"/>
    </xf>
    <xf numFmtId="0" fontId="21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top" shrinkToFit="1"/>
    </xf>
    <xf numFmtId="0" fontId="24" fillId="0" borderId="11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shrinkToFit="1"/>
    </xf>
    <xf numFmtId="4" fontId="3" fillId="0" borderId="12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/>
    </xf>
    <xf numFmtId="1" fontId="20" fillId="0" borderId="11" xfId="0" applyNumberFormat="1" applyFont="1" applyFill="1" applyBorder="1" applyAlignment="1">
      <alignment horizontal="center" vertical="top" wrapText="1"/>
    </xf>
    <xf numFmtId="173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/>
    </xf>
    <xf numFmtId="172" fontId="22" fillId="29" borderId="11" xfId="0" applyNumberFormat="1" applyFont="1" applyFill="1" applyBorder="1" applyAlignment="1">
      <alignment horizontal="right" wrapText="1"/>
    </xf>
    <xf numFmtId="17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 horizontal="right"/>
    </xf>
    <xf numFmtId="49" fontId="24" fillId="0" borderId="11" xfId="0" applyNumberFormat="1" applyFont="1" applyBorder="1" applyAlignment="1">
      <alignment horizontal="center" vertical="top"/>
    </xf>
    <xf numFmtId="0" fontId="24" fillId="0" borderId="11" xfId="0" applyFont="1" applyFill="1" applyBorder="1" applyAlignment="1">
      <alignment horizontal="left" vertical="top" wrapText="1"/>
    </xf>
    <xf numFmtId="172" fontId="37" fillId="29" borderId="1" xfId="35" applyNumberFormat="1" applyFill="1" applyProtection="1">
      <alignment horizontal="right" vertical="top" shrinkToFit="1"/>
      <protection/>
    </xf>
    <xf numFmtId="172" fontId="0" fillId="29" borderId="11" xfId="0" applyNumberFormat="1" applyFont="1" applyFill="1" applyBorder="1" applyAlignment="1">
      <alignment horizontal="right" vertical="top" shrinkToFit="1"/>
    </xf>
    <xf numFmtId="172" fontId="37" fillId="29" borderId="1" xfId="34" applyNumberFormat="1" applyFill="1" applyProtection="1">
      <alignment horizontal="right" vertical="top" shrinkToFit="1"/>
      <protection/>
    </xf>
    <xf numFmtId="10" fontId="38" fillId="29" borderId="1" xfId="37" applyNumberFormat="1" applyFont="1" applyFill="1" applyProtection="1">
      <alignment horizontal="right" vertical="top" shrinkToFit="1"/>
      <protection/>
    </xf>
    <xf numFmtId="10" fontId="39" fillId="29" borderId="1" xfId="37" applyNumberFormat="1" applyFont="1" applyFill="1" applyProtection="1">
      <alignment horizontal="right" vertical="top" shrinkToFit="1"/>
      <protection/>
    </xf>
    <xf numFmtId="49" fontId="31" fillId="0" borderId="11" xfId="0" applyNumberFormat="1" applyFont="1" applyBorder="1" applyAlignment="1">
      <alignment horizontal="center" vertical="top"/>
    </xf>
    <xf numFmtId="172" fontId="31" fillId="0" borderId="11" xfId="0" applyNumberFormat="1" applyFont="1" applyFill="1" applyBorder="1" applyAlignment="1">
      <alignment horizontal="right" wrapText="1"/>
    </xf>
    <xf numFmtId="173" fontId="31" fillId="0" borderId="11" xfId="0" applyNumberFormat="1" applyFont="1" applyFill="1" applyBorder="1" applyAlignment="1">
      <alignment horizontal="right"/>
    </xf>
    <xf numFmtId="172" fontId="32" fillId="0" borderId="11" xfId="0" applyNumberFormat="1" applyFont="1" applyFill="1" applyBorder="1" applyAlignment="1">
      <alignment horizontal="right" wrapText="1"/>
    </xf>
    <xf numFmtId="173" fontId="32" fillId="0" borderId="11" xfId="0" applyNumberFormat="1" applyFont="1" applyFill="1" applyBorder="1" applyAlignment="1">
      <alignment horizontal="right"/>
    </xf>
    <xf numFmtId="49" fontId="33" fillId="0" borderId="11" xfId="0" applyNumberFormat="1" applyFont="1" applyBorder="1" applyAlignment="1">
      <alignment horizontal="center" vertical="top"/>
    </xf>
    <xf numFmtId="0" fontId="33" fillId="0" borderId="11" xfId="0" applyNumberFormat="1" applyFont="1" applyBorder="1" applyAlignment="1">
      <alignment horizontal="left" vertical="top" wrapText="1"/>
    </xf>
    <xf numFmtId="172" fontId="32" fillId="0" borderId="11" xfId="0" applyNumberFormat="1" applyFont="1" applyFill="1" applyBorder="1" applyAlignment="1">
      <alignment/>
    </xf>
    <xf numFmtId="172" fontId="37" fillId="0" borderId="1" xfId="35" applyNumberFormat="1" applyFill="1" applyProtection="1">
      <alignment horizontal="right" vertical="top" shrinkToFit="1"/>
      <protection/>
    </xf>
    <xf numFmtId="0" fontId="24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wrapText="1"/>
    </xf>
    <xf numFmtId="172" fontId="26" fillId="0" borderId="0" xfId="0" applyNumberFormat="1" applyFont="1" applyBorder="1" applyAlignment="1">
      <alignment horizontal="right" wrapText="1"/>
    </xf>
    <xf numFmtId="172" fontId="28" fillId="0" borderId="0" xfId="0" applyNumberFormat="1" applyFont="1" applyBorder="1" applyAlignment="1">
      <alignment/>
    </xf>
    <xf numFmtId="172" fontId="38" fillId="29" borderId="1" xfId="33" applyNumberFormat="1" applyFont="1" applyFill="1" applyProtection="1">
      <alignment horizontal="right" vertical="top" shrinkToFit="1"/>
      <protection/>
    </xf>
    <xf numFmtId="172" fontId="38" fillId="0" borderId="1" xfId="33" applyNumberFormat="1" applyFont="1" applyFill="1" applyProtection="1">
      <alignment horizontal="right" vertical="top" shrinkToFit="1"/>
      <protection/>
    </xf>
    <xf numFmtId="172" fontId="0" fillId="0" borderId="11" xfId="0" applyNumberFormat="1" applyFont="1" applyFill="1" applyBorder="1" applyAlignment="1">
      <alignment horizontal="right" vertical="top" shrinkToFit="1"/>
    </xf>
    <xf numFmtId="172" fontId="38" fillId="0" borderId="1" xfId="35" applyNumberFormat="1" applyFont="1" applyFill="1" applyProtection="1">
      <alignment horizontal="right" vertical="top" shrinkToFit="1"/>
      <protection/>
    </xf>
    <xf numFmtId="3" fontId="20" fillId="0" borderId="11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 horizontal="right" vertical="top" shrinkToFit="1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1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3" xfId="0" applyFill="1" applyBorder="1" applyAlignment="1">
      <alignment horizontal="right"/>
    </xf>
    <xf numFmtId="0" fontId="20" fillId="26" borderId="13" xfId="0" applyFont="1" applyFill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/>
    </xf>
    <xf numFmtId="0" fontId="28" fillId="0" borderId="14" xfId="0" applyFont="1" applyBorder="1" applyAlignment="1">
      <alignment vertical="top" wrapText="1"/>
    </xf>
    <xf numFmtId="0" fontId="28" fillId="0" borderId="18" xfId="0" applyFont="1" applyBorder="1" applyAlignment="1">
      <alignment vertical="top"/>
    </xf>
    <xf numFmtId="0" fontId="26" fillId="0" borderId="14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st50" xfId="34"/>
    <cellStyle name="st51" xfId="35"/>
    <cellStyle name="xl56" xfId="36"/>
    <cellStyle name="xl6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tabSelected="1" zoomScaleSheetLayoutView="150" zoomScalePageLayoutView="0" workbookViewId="0" topLeftCell="A1">
      <selection activeCell="B69" sqref="B69"/>
    </sheetView>
  </sheetViews>
  <sheetFormatPr defaultColWidth="9.00390625" defaultRowHeight="12.75"/>
  <cols>
    <col min="1" max="1" width="6.125" style="0" customWidth="1"/>
    <col min="2" max="2" width="24.875" style="0" customWidth="1"/>
    <col min="3" max="3" width="42.875" style="0" customWidth="1"/>
    <col min="4" max="4" width="12.875" style="0" customWidth="1"/>
    <col min="5" max="5" width="13.375" style="0" customWidth="1"/>
    <col min="6" max="6" width="10.25390625" style="0" customWidth="1"/>
  </cols>
  <sheetData>
    <row r="2" spans="1:6" ht="39" customHeight="1">
      <c r="A2" s="110" t="s">
        <v>308</v>
      </c>
      <c r="B2" s="110"/>
      <c r="C2" s="110"/>
      <c r="D2" s="110"/>
      <c r="E2" s="110"/>
      <c r="F2" s="110"/>
    </row>
    <row r="3" spans="1:6" ht="12.75">
      <c r="A3" s="34"/>
      <c r="B3" s="34"/>
      <c r="C3" s="34"/>
      <c r="D3" s="34"/>
      <c r="E3" s="34"/>
      <c r="F3" s="34"/>
    </row>
    <row r="4" spans="1:6" ht="118.5" customHeight="1">
      <c r="A4" s="35" t="s">
        <v>99</v>
      </c>
      <c r="B4" s="35" t="s">
        <v>110</v>
      </c>
      <c r="C4" s="36" t="s">
        <v>117</v>
      </c>
      <c r="D4" s="37" t="s">
        <v>304</v>
      </c>
      <c r="E4" s="71" t="s">
        <v>309</v>
      </c>
      <c r="F4" s="9" t="s">
        <v>100</v>
      </c>
    </row>
    <row r="5" spans="1:6" ht="14.25">
      <c r="A5" s="48" t="s">
        <v>103</v>
      </c>
      <c r="B5" s="49" t="s">
        <v>120</v>
      </c>
      <c r="C5" s="50" t="s">
        <v>118</v>
      </c>
      <c r="D5" s="51">
        <v>4</v>
      </c>
      <c r="E5" s="52">
        <v>5</v>
      </c>
      <c r="F5" s="53">
        <v>6</v>
      </c>
    </row>
    <row r="6" spans="1:6" ht="12.75">
      <c r="A6" s="38" t="s">
        <v>103</v>
      </c>
      <c r="B6" s="90" t="s">
        <v>139</v>
      </c>
      <c r="C6" s="46" t="s">
        <v>138</v>
      </c>
      <c r="D6" s="91">
        <f>D7+D11+D16+D19+D21+D27+D29+D32+D35+D41+D9</f>
        <v>127433</v>
      </c>
      <c r="E6" s="91">
        <f>E7+E11+E16+E19+E21+E27+E29+E32+E35+E41+E9</f>
        <v>9012.099999999999</v>
      </c>
      <c r="F6" s="92">
        <f>E6/D6*100</f>
        <v>7.072030007925732</v>
      </c>
    </row>
    <row r="7" spans="1:6" ht="12.75">
      <c r="A7" s="38" t="s">
        <v>120</v>
      </c>
      <c r="B7" s="39" t="s">
        <v>125</v>
      </c>
      <c r="C7" s="40" t="s">
        <v>124</v>
      </c>
      <c r="D7" s="41">
        <f>SUM(D8)</f>
        <v>37135</v>
      </c>
      <c r="E7" s="41">
        <f>SUM(E8)</f>
        <v>780.1</v>
      </c>
      <c r="F7" s="42">
        <f aca="true" t="shared" si="0" ref="F7:F64">E7/D7*100</f>
        <v>2.100713612494951</v>
      </c>
    </row>
    <row r="8" spans="1:6" ht="12.75">
      <c r="A8" s="38" t="s">
        <v>118</v>
      </c>
      <c r="B8" s="39" t="s">
        <v>113</v>
      </c>
      <c r="C8" s="40" t="s">
        <v>137</v>
      </c>
      <c r="D8" s="41">
        <v>37135</v>
      </c>
      <c r="E8" s="41">
        <v>780.1</v>
      </c>
      <c r="F8" s="42">
        <f t="shared" si="0"/>
        <v>2.100713612494951</v>
      </c>
    </row>
    <row r="9" spans="1:6" ht="38.25">
      <c r="A9" s="38" t="s">
        <v>188</v>
      </c>
      <c r="B9" s="39" t="s">
        <v>155</v>
      </c>
      <c r="C9" s="40" t="s">
        <v>156</v>
      </c>
      <c r="D9" s="41">
        <f>SUM(D10)</f>
        <v>40616</v>
      </c>
      <c r="E9" s="41">
        <f>SUM(E10)</f>
        <v>4838.1</v>
      </c>
      <c r="F9" s="42">
        <f t="shared" si="0"/>
        <v>11.911808154421903</v>
      </c>
    </row>
    <row r="10" spans="1:6" ht="38.25">
      <c r="A10" s="38" t="s">
        <v>189</v>
      </c>
      <c r="B10" s="39" t="s">
        <v>157</v>
      </c>
      <c r="C10" s="40" t="s">
        <v>158</v>
      </c>
      <c r="D10" s="41">
        <v>40616</v>
      </c>
      <c r="E10" s="41">
        <v>4838.1</v>
      </c>
      <c r="F10" s="42">
        <f t="shared" si="0"/>
        <v>11.911808154421903</v>
      </c>
    </row>
    <row r="11" spans="1:6" ht="12.75">
      <c r="A11" s="38" t="s">
        <v>190</v>
      </c>
      <c r="B11" s="39" t="s">
        <v>114</v>
      </c>
      <c r="C11" s="40" t="s">
        <v>122</v>
      </c>
      <c r="D11" s="41">
        <f>SUM(D12:D15)</f>
        <v>12107.8</v>
      </c>
      <c r="E11" s="41">
        <f>SUM(E12:E15)</f>
        <v>-130.9</v>
      </c>
      <c r="F11" s="42">
        <f t="shared" si="0"/>
        <v>-1.081121260674937</v>
      </c>
    </row>
    <row r="12" spans="1:6" ht="25.5">
      <c r="A12" s="38" t="s">
        <v>191</v>
      </c>
      <c r="B12" s="39" t="s">
        <v>170</v>
      </c>
      <c r="C12" s="40" t="s">
        <v>171</v>
      </c>
      <c r="D12" s="41">
        <v>9953.8</v>
      </c>
      <c r="E12" s="41">
        <v>59.6</v>
      </c>
      <c r="F12" s="42">
        <f t="shared" si="0"/>
        <v>0.5987663003074203</v>
      </c>
    </row>
    <row r="13" spans="1:6" ht="25.5">
      <c r="A13" s="38" t="s">
        <v>192</v>
      </c>
      <c r="B13" s="39" t="s">
        <v>2</v>
      </c>
      <c r="C13" s="40" t="s">
        <v>3</v>
      </c>
      <c r="D13" s="41">
        <v>0</v>
      </c>
      <c r="E13" s="41">
        <v>-29.2</v>
      </c>
      <c r="F13" s="42">
        <v>0</v>
      </c>
    </row>
    <row r="14" spans="1:6" ht="12.75">
      <c r="A14" s="38" t="s">
        <v>193</v>
      </c>
      <c r="B14" s="39" t="s">
        <v>4</v>
      </c>
      <c r="C14" s="40" t="s">
        <v>140</v>
      </c>
      <c r="D14" s="41">
        <v>204</v>
      </c>
      <c r="E14" s="41">
        <v>0</v>
      </c>
      <c r="F14" s="42">
        <f t="shared" si="0"/>
        <v>0</v>
      </c>
    </row>
    <row r="15" spans="1:7" ht="25.5">
      <c r="A15" s="38" t="s">
        <v>194</v>
      </c>
      <c r="B15" s="39" t="s">
        <v>161</v>
      </c>
      <c r="C15" s="40" t="s">
        <v>162</v>
      </c>
      <c r="D15" s="41">
        <v>1950</v>
      </c>
      <c r="E15" s="41">
        <v>-161.3</v>
      </c>
      <c r="F15" s="42">
        <f t="shared" si="0"/>
        <v>-8.271794871794873</v>
      </c>
      <c r="G15" s="70"/>
    </row>
    <row r="16" spans="1:6" ht="12.75">
      <c r="A16" s="38" t="s">
        <v>195</v>
      </c>
      <c r="B16" s="39" t="s">
        <v>115</v>
      </c>
      <c r="C16" s="40" t="s">
        <v>123</v>
      </c>
      <c r="D16" s="41">
        <f>D17+D18</f>
        <v>8183.3</v>
      </c>
      <c r="E16" s="41">
        <f>E17+E18</f>
        <v>-149.6</v>
      </c>
      <c r="F16" s="42">
        <f t="shared" si="0"/>
        <v>-1.8281133528038809</v>
      </c>
    </row>
    <row r="17" spans="1:6" ht="12.75">
      <c r="A17" s="38" t="s">
        <v>196</v>
      </c>
      <c r="B17" s="39" t="s">
        <v>5</v>
      </c>
      <c r="C17" s="40" t="s">
        <v>6</v>
      </c>
      <c r="D17" s="41">
        <v>3198</v>
      </c>
      <c r="E17" s="41">
        <v>-148.1</v>
      </c>
      <c r="F17" s="42">
        <f t="shared" si="0"/>
        <v>-4.631019387116948</v>
      </c>
    </row>
    <row r="18" spans="1:6" ht="12.75">
      <c r="A18" s="38" t="s">
        <v>197</v>
      </c>
      <c r="B18" s="39" t="s">
        <v>7</v>
      </c>
      <c r="C18" s="40" t="s">
        <v>8</v>
      </c>
      <c r="D18" s="41">
        <v>4985.3</v>
      </c>
      <c r="E18" s="41">
        <v>-1.5</v>
      </c>
      <c r="F18" s="42">
        <f t="shared" si="0"/>
        <v>-0.030088460072613482</v>
      </c>
    </row>
    <row r="19" spans="1:8" ht="12.75">
      <c r="A19" s="38" t="s">
        <v>198</v>
      </c>
      <c r="B19" s="39" t="s">
        <v>127</v>
      </c>
      <c r="C19" s="40" t="s">
        <v>126</v>
      </c>
      <c r="D19" s="41">
        <f>SUM(D20:D20)</f>
        <v>4183.9</v>
      </c>
      <c r="E19" s="41">
        <f>SUM(E20:E20)</f>
        <v>766.1</v>
      </c>
      <c r="F19" s="42">
        <f t="shared" si="0"/>
        <v>18.31066708095318</v>
      </c>
      <c r="H19" s="82"/>
    </row>
    <row r="20" spans="1:6" ht="38.25">
      <c r="A20" s="38" t="s">
        <v>199</v>
      </c>
      <c r="B20" s="39" t="s">
        <v>9</v>
      </c>
      <c r="C20" s="40" t="s">
        <v>10</v>
      </c>
      <c r="D20" s="41">
        <v>4183.9</v>
      </c>
      <c r="E20" s="41">
        <v>766.1</v>
      </c>
      <c r="F20" s="42">
        <f t="shared" si="0"/>
        <v>18.31066708095318</v>
      </c>
    </row>
    <row r="21" spans="1:6" ht="38.25">
      <c r="A21" s="38" t="s">
        <v>200</v>
      </c>
      <c r="B21" s="39" t="s">
        <v>128</v>
      </c>
      <c r="C21" s="40" t="s">
        <v>129</v>
      </c>
      <c r="D21" s="41">
        <f>SUM(D22:D26)</f>
        <v>13940.5</v>
      </c>
      <c r="E21" s="41">
        <f>SUM(E22:E26)</f>
        <v>2001.1999999999998</v>
      </c>
      <c r="F21" s="42">
        <f t="shared" si="0"/>
        <v>14.355295721100388</v>
      </c>
    </row>
    <row r="22" spans="1:6" ht="63.75" customHeight="1">
      <c r="A22" s="38" t="s">
        <v>201</v>
      </c>
      <c r="B22" s="39" t="s">
        <v>11</v>
      </c>
      <c r="C22" s="40" t="s">
        <v>12</v>
      </c>
      <c r="D22" s="41">
        <v>3858.9</v>
      </c>
      <c r="E22" s="41">
        <v>755.1</v>
      </c>
      <c r="F22" s="42">
        <f t="shared" si="0"/>
        <v>19.567752468319988</v>
      </c>
    </row>
    <row r="23" spans="1:6" ht="89.25" customHeight="1">
      <c r="A23" s="38" t="s">
        <v>202</v>
      </c>
      <c r="B23" s="39" t="s">
        <v>302</v>
      </c>
      <c r="C23" s="40" t="s">
        <v>303</v>
      </c>
      <c r="D23" s="41">
        <v>0</v>
      </c>
      <c r="E23" s="41">
        <v>2.8</v>
      </c>
      <c r="F23" s="42">
        <v>0</v>
      </c>
    </row>
    <row r="24" spans="1:6" ht="37.5" customHeight="1">
      <c r="A24" s="38" t="s">
        <v>203</v>
      </c>
      <c r="B24" s="39" t="s">
        <v>172</v>
      </c>
      <c r="C24" s="40" t="s">
        <v>159</v>
      </c>
      <c r="D24" s="41">
        <v>4973.6</v>
      </c>
      <c r="E24" s="41">
        <v>723.3</v>
      </c>
      <c r="F24" s="42">
        <f t="shared" si="0"/>
        <v>14.542785909602701</v>
      </c>
    </row>
    <row r="25" spans="1:6" ht="77.25" customHeight="1">
      <c r="A25" s="38" t="s">
        <v>204</v>
      </c>
      <c r="B25" s="39" t="s">
        <v>284</v>
      </c>
      <c r="C25" s="40" t="s">
        <v>286</v>
      </c>
      <c r="D25" s="41">
        <v>5056.8</v>
      </c>
      <c r="E25" s="41">
        <v>520</v>
      </c>
      <c r="F25" s="42">
        <f t="shared" si="0"/>
        <v>10.283183040658123</v>
      </c>
    </row>
    <row r="26" spans="1:6" ht="118.5" customHeight="1">
      <c r="A26" s="38" t="s">
        <v>205</v>
      </c>
      <c r="B26" s="39" t="s">
        <v>285</v>
      </c>
      <c r="C26" s="40" t="s">
        <v>287</v>
      </c>
      <c r="D26" s="41">
        <v>51.2</v>
      </c>
      <c r="E26" s="41">
        <v>0</v>
      </c>
      <c r="F26" s="42">
        <f t="shared" si="0"/>
        <v>0</v>
      </c>
    </row>
    <row r="27" spans="1:6" ht="25.5">
      <c r="A27" s="38" t="s">
        <v>206</v>
      </c>
      <c r="B27" s="39" t="s">
        <v>131</v>
      </c>
      <c r="C27" s="40" t="s">
        <v>130</v>
      </c>
      <c r="D27" s="41">
        <f>SUM(D28)</f>
        <v>119</v>
      </c>
      <c r="E27" s="41">
        <f>SUM(E28)</f>
        <v>0.5</v>
      </c>
      <c r="F27" s="42">
        <f t="shared" si="0"/>
        <v>0.42016806722689076</v>
      </c>
    </row>
    <row r="28" spans="1:6" ht="25.5">
      <c r="A28" s="38" t="s">
        <v>207</v>
      </c>
      <c r="B28" s="39" t="s">
        <v>116</v>
      </c>
      <c r="C28" s="40" t="s">
        <v>145</v>
      </c>
      <c r="D28" s="41">
        <v>119</v>
      </c>
      <c r="E28" s="74">
        <v>0.5</v>
      </c>
      <c r="F28" s="42">
        <f t="shared" si="0"/>
        <v>0.42016806722689076</v>
      </c>
    </row>
    <row r="29" spans="1:6" ht="38.25">
      <c r="A29" s="38" t="s">
        <v>208</v>
      </c>
      <c r="B29" s="39" t="s">
        <v>132</v>
      </c>
      <c r="C29" s="40" t="s">
        <v>13</v>
      </c>
      <c r="D29" s="41">
        <f>SUM(D30:D31)</f>
        <v>4808.3</v>
      </c>
      <c r="E29" s="41">
        <f>SUM(E30:E31)</f>
        <v>732.7</v>
      </c>
      <c r="F29" s="42">
        <f t="shared" si="0"/>
        <v>15.238233887236655</v>
      </c>
    </row>
    <row r="30" spans="1:6" ht="12.75">
      <c r="A30" s="38" t="s">
        <v>209</v>
      </c>
      <c r="B30" s="39" t="s">
        <v>154</v>
      </c>
      <c r="C30" s="40" t="s">
        <v>149</v>
      </c>
      <c r="D30" s="41">
        <v>4808.3</v>
      </c>
      <c r="E30" s="41">
        <v>605.7</v>
      </c>
      <c r="F30" s="42">
        <f t="shared" si="0"/>
        <v>12.59696774327725</v>
      </c>
    </row>
    <row r="31" spans="1:6" ht="12.75">
      <c r="A31" s="38" t="s">
        <v>210</v>
      </c>
      <c r="B31" s="39" t="s">
        <v>243</v>
      </c>
      <c r="C31" s="40" t="s">
        <v>244</v>
      </c>
      <c r="D31" s="41">
        <v>0</v>
      </c>
      <c r="E31" s="41">
        <v>127</v>
      </c>
      <c r="F31" s="42">
        <v>0</v>
      </c>
    </row>
    <row r="32" spans="1:6" ht="28.5" customHeight="1">
      <c r="A32" s="38" t="s">
        <v>211</v>
      </c>
      <c r="B32" s="39" t="s">
        <v>134</v>
      </c>
      <c r="C32" s="40" t="s">
        <v>133</v>
      </c>
      <c r="D32" s="41">
        <f>SUM(D33:D34)</f>
        <v>450</v>
      </c>
      <c r="E32" s="41">
        <f>SUM(E33:E34)</f>
        <v>18.6</v>
      </c>
      <c r="F32" s="42">
        <f t="shared" si="0"/>
        <v>4.133333333333333</v>
      </c>
    </row>
    <row r="33" spans="1:6" ht="38.25">
      <c r="A33" s="38" t="s">
        <v>212</v>
      </c>
      <c r="B33" s="39" t="s">
        <v>237</v>
      </c>
      <c r="C33" s="40" t="s">
        <v>238</v>
      </c>
      <c r="D33" s="41">
        <v>450</v>
      </c>
      <c r="E33" s="41">
        <v>13.1</v>
      </c>
      <c r="F33" s="42">
        <f t="shared" si="0"/>
        <v>2.911111111111111</v>
      </c>
    </row>
    <row r="34" spans="1:6" ht="66.75" customHeight="1">
      <c r="A34" s="38" t="s">
        <v>213</v>
      </c>
      <c r="B34" s="39" t="s">
        <v>313</v>
      </c>
      <c r="C34" s="40" t="s">
        <v>314</v>
      </c>
      <c r="D34" s="41">
        <v>0</v>
      </c>
      <c r="E34" s="41">
        <v>5.5</v>
      </c>
      <c r="F34" s="42">
        <v>0</v>
      </c>
    </row>
    <row r="35" spans="1:6" ht="12.75">
      <c r="A35" s="38" t="s">
        <v>214</v>
      </c>
      <c r="B35" s="39" t="s">
        <v>136</v>
      </c>
      <c r="C35" s="40" t="s">
        <v>135</v>
      </c>
      <c r="D35" s="41">
        <f>SUM(D36:D40)</f>
        <v>838.9999999999999</v>
      </c>
      <c r="E35" s="41">
        <f>SUM(E36:E40)</f>
        <v>143.8</v>
      </c>
      <c r="F35" s="42">
        <f t="shared" si="0"/>
        <v>17.139451728247916</v>
      </c>
    </row>
    <row r="36" spans="1:6" ht="38.25">
      <c r="A36" s="38" t="s">
        <v>215</v>
      </c>
      <c r="B36" s="39" t="s">
        <v>274</v>
      </c>
      <c r="C36" s="40" t="s">
        <v>251</v>
      </c>
      <c r="D36" s="41">
        <v>472.5</v>
      </c>
      <c r="E36" s="41">
        <v>24</v>
      </c>
      <c r="F36" s="42">
        <f t="shared" si="0"/>
        <v>5.079365079365079</v>
      </c>
    </row>
    <row r="37" spans="1:6" ht="114.75">
      <c r="A37" s="38" t="s">
        <v>216</v>
      </c>
      <c r="B37" s="39" t="s">
        <v>250</v>
      </c>
      <c r="C37" s="40" t="s">
        <v>275</v>
      </c>
      <c r="D37" s="41">
        <v>83.3</v>
      </c>
      <c r="E37" s="41">
        <v>8</v>
      </c>
      <c r="F37" s="42">
        <f t="shared" si="0"/>
        <v>9.603841536614647</v>
      </c>
    </row>
    <row r="38" spans="1:6" ht="63.75">
      <c r="A38" s="38" t="s">
        <v>217</v>
      </c>
      <c r="B38" s="39" t="s">
        <v>315</v>
      </c>
      <c r="C38" s="40" t="s">
        <v>316</v>
      </c>
      <c r="D38" s="41">
        <v>0</v>
      </c>
      <c r="E38" s="41">
        <v>20</v>
      </c>
      <c r="F38" s="42">
        <v>0</v>
      </c>
    </row>
    <row r="39" spans="1:6" ht="25.5">
      <c r="A39" s="38" t="s">
        <v>218</v>
      </c>
      <c r="B39" s="39" t="s">
        <v>252</v>
      </c>
      <c r="C39" s="40" t="s">
        <v>253</v>
      </c>
      <c r="D39" s="41">
        <v>79.3</v>
      </c>
      <c r="E39" s="41">
        <v>11.8</v>
      </c>
      <c r="F39" s="42">
        <f t="shared" si="0"/>
        <v>14.880201765447667</v>
      </c>
    </row>
    <row r="40" spans="1:6" ht="12.75">
      <c r="A40" s="38" t="s">
        <v>219</v>
      </c>
      <c r="B40" s="39" t="s">
        <v>276</v>
      </c>
      <c r="C40" s="40" t="s">
        <v>277</v>
      </c>
      <c r="D40" s="41">
        <v>203.9</v>
      </c>
      <c r="E40" s="41">
        <v>80</v>
      </c>
      <c r="F40" s="42">
        <f t="shared" si="0"/>
        <v>39.2349190779794</v>
      </c>
    </row>
    <row r="41" spans="1:6" ht="12.75">
      <c r="A41" s="38" t="s">
        <v>220</v>
      </c>
      <c r="B41" s="39" t="s">
        <v>112</v>
      </c>
      <c r="C41" s="40" t="s">
        <v>111</v>
      </c>
      <c r="D41" s="41">
        <f>D42+D43</f>
        <v>5050.2</v>
      </c>
      <c r="E41" s="41">
        <f>E42+E43</f>
        <v>11.5</v>
      </c>
      <c r="F41" s="42">
        <f t="shared" si="0"/>
        <v>0.22771375391073623</v>
      </c>
    </row>
    <row r="42" spans="1:6" ht="12.75">
      <c r="A42" s="38" t="s">
        <v>221</v>
      </c>
      <c r="B42" s="39" t="s">
        <v>147</v>
      </c>
      <c r="C42" s="40" t="s">
        <v>148</v>
      </c>
      <c r="D42" s="41">
        <v>0</v>
      </c>
      <c r="E42" s="41">
        <v>-1</v>
      </c>
      <c r="F42" s="42">
        <v>0</v>
      </c>
    </row>
    <row r="43" spans="1:6" ht="12.75">
      <c r="A43" s="38" t="s">
        <v>222</v>
      </c>
      <c r="B43" s="39" t="s">
        <v>168</v>
      </c>
      <c r="C43" s="40" t="s">
        <v>169</v>
      </c>
      <c r="D43" s="41">
        <v>5050.2</v>
      </c>
      <c r="E43" s="41">
        <v>12.5</v>
      </c>
      <c r="F43" s="42">
        <f t="shared" si="0"/>
        <v>0.24751494990297415</v>
      </c>
    </row>
    <row r="44" spans="1:6" ht="12.75">
      <c r="A44" s="38" t="s">
        <v>223</v>
      </c>
      <c r="B44" s="90" t="s">
        <v>142</v>
      </c>
      <c r="C44" s="46" t="s">
        <v>141</v>
      </c>
      <c r="D44" s="91">
        <f>D45+D65</f>
        <v>996435.7000000001</v>
      </c>
      <c r="E44" s="91">
        <f>E45+E65</f>
        <v>93047.5</v>
      </c>
      <c r="F44" s="92">
        <f t="shared" si="0"/>
        <v>9.338033552992933</v>
      </c>
    </row>
    <row r="45" spans="1:6" ht="38.25">
      <c r="A45" s="38" t="s">
        <v>224</v>
      </c>
      <c r="B45" s="39" t="s">
        <v>146</v>
      </c>
      <c r="C45" s="40" t="s">
        <v>292</v>
      </c>
      <c r="D45" s="41">
        <f>D46+D49+D54+D62</f>
        <v>996435.7000000001</v>
      </c>
      <c r="E45" s="41">
        <f>E46+E49+E54+E62</f>
        <v>105091.6</v>
      </c>
      <c r="F45" s="42">
        <f t="shared" si="0"/>
        <v>10.546751787395815</v>
      </c>
    </row>
    <row r="46" spans="1:6" ht="25.5">
      <c r="A46" s="38" t="s">
        <v>225</v>
      </c>
      <c r="B46" s="39" t="s">
        <v>245</v>
      </c>
      <c r="C46" s="40" t="s">
        <v>278</v>
      </c>
      <c r="D46" s="41">
        <f>SUM(D47:D48)</f>
        <v>461986</v>
      </c>
      <c r="E46" s="41">
        <f>SUM(E47:E48)</f>
        <v>59762</v>
      </c>
      <c r="F46" s="42">
        <f t="shared" si="0"/>
        <v>12.935889832159416</v>
      </c>
    </row>
    <row r="47" spans="1:6" ht="36">
      <c r="A47" s="38" t="s">
        <v>226</v>
      </c>
      <c r="B47" s="95" t="s">
        <v>246</v>
      </c>
      <c r="C47" s="96" t="s">
        <v>279</v>
      </c>
      <c r="D47" s="93">
        <v>109410</v>
      </c>
      <c r="E47" s="93">
        <v>1000</v>
      </c>
      <c r="F47" s="94">
        <f t="shared" si="0"/>
        <v>0.9139932364500503</v>
      </c>
    </row>
    <row r="48" spans="1:6" ht="24">
      <c r="A48" s="38" t="s">
        <v>227</v>
      </c>
      <c r="B48" s="95" t="s">
        <v>254</v>
      </c>
      <c r="C48" s="96" t="s">
        <v>280</v>
      </c>
      <c r="D48" s="93">
        <v>352576</v>
      </c>
      <c r="E48" s="93">
        <v>58762</v>
      </c>
      <c r="F48" s="94">
        <f t="shared" si="0"/>
        <v>16.66647758213832</v>
      </c>
    </row>
    <row r="49" spans="1:6" ht="28.5" customHeight="1">
      <c r="A49" s="38" t="s">
        <v>228</v>
      </c>
      <c r="B49" s="39" t="s">
        <v>247</v>
      </c>
      <c r="C49" s="40" t="s">
        <v>281</v>
      </c>
      <c r="D49" s="41">
        <f>SUM(D50:D53)</f>
        <v>220395.90000000002</v>
      </c>
      <c r="E49" s="41">
        <f>SUM(E50:E53)</f>
        <v>3969.9</v>
      </c>
      <c r="F49" s="42">
        <f t="shared" si="0"/>
        <v>1.8012585533578436</v>
      </c>
    </row>
    <row r="50" spans="1:6" ht="36">
      <c r="A50" s="38" t="s">
        <v>229</v>
      </c>
      <c r="B50" s="95" t="s">
        <v>296</v>
      </c>
      <c r="C50" s="96" t="s">
        <v>297</v>
      </c>
      <c r="D50" s="93">
        <v>52400.9</v>
      </c>
      <c r="E50" s="93">
        <v>0</v>
      </c>
      <c r="F50" s="94">
        <f t="shared" si="0"/>
        <v>0</v>
      </c>
    </row>
    <row r="51" spans="1:6" ht="24">
      <c r="A51" s="38" t="s">
        <v>230</v>
      </c>
      <c r="B51" s="95" t="s">
        <v>288</v>
      </c>
      <c r="C51" s="96" t="s">
        <v>289</v>
      </c>
      <c r="D51" s="93">
        <v>518.3</v>
      </c>
      <c r="E51" s="93">
        <v>0</v>
      </c>
      <c r="F51" s="94">
        <f t="shared" si="0"/>
        <v>0</v>
      </c>
    </row>
    <row r="52" spans="1:6" ht="24.75" customHeight="1">
      <c r="A52" s="38" t="s">
        <v>231</v>
      </c>
      <c r="B52" s="95" t="s">
        <v>266</v>
      </c>
      <c r="C52" s="96" t="s">
        <v>282</v>
      </c>
      <c r="D52" s="93">
        <v>60000</v>
      </c>
      <c r="E52" s="93">
        <v>0</v>
      </c>
      <c r="F52" s="94">
        <f t="shared" si="0"/>
        <v>0</v>
      </c>
    </row>
    <row r="53" spans="1:6" ht="12.75">
      <c r="A53" s="38" t="s">
        <v>232</v>
      </c>
      <c r="B53" s="95" t="s">
        <v>248</v>
      </c>
      <c r="C53" s="96" t="s">
        <v>14</v>
      </c>
      <c r="D53" s="93">
        <v>107476.7</v>
      </c>
      <c r="E53" s="93">
        <v>3969.9</v>
      </c>
      <c r="F53" s="94">
        <f t="shared" si="0"/>
        <v>3.6937308272397646</v>
      </c>
    </row>
    <row r="54" spans="1:6" ht="25.5">
      <c r="A54" s="38" t="s">
        <v>233</v>
      </c>
      <c r="B54" s="39" t="s">
        <v>249</v>
      </c>
      <c r="C54" s="40" t="s">
        <v>177</v>
      </c>
      <c r="D54" s="41">
        <f>SUM(D55:D61)</f>
        <v>305148.5</v>
      </c>
      <c r="E54" s="41">
        <f>SUM(E55:E61)</f>
        <v>41359.7</v>
      </c>
      <c r="F54" s="42">
        <f t="shared" si="0"/>
        <v>13.55395815480004</v>
      </c>
    </row>
    <row r="55" spans="1:6" ht="36">
      <c r="A55" s="38" t="s">
        <v>234</v>
      </c>
      <c r="B55" s="95" t="s">
        <v>255</v>
      </c>
      <c r="C55" s="96" t="s">
        <v>17</v>
      </c>
      <c r="D55" s="97">
        <v>2780.4</v>
      </c>
      <c r="E55" s="97">
        <v>606.9</v>
      </c>
      <c r="F55" s="94">
        <f t="shared" si="0"/>
        <v>21.827794561933533</v>
      </c>
    </row>
    <row r="56" spans="1:6" ht="36">
      <c r="A56" s="38" t="s">
        <v>235</v>
      </c>
      <c r="B56" s="95" t="s">
        <v>256</v>
      </c>
      <c r="C56" s="96" t="s">
        <v>18</v>
      </c>
      <c r="D56" s="97">
        <v>29983.1</v>
      </c>
      <c r="E56" s="97">
        <v>10296.8</v>
      </c>
      <c r="F56" s="94">
        <f t="shared" si="0"/>
        <v>34.34201266713582</v>
      </c>
    </row>
    <row r="57" spans="1:6" ht="48">
      <c r="A57" s="38" t="s">
        <v>236</v>
      </c>
      <c r="B57" s="95" t="s">
        <v>257</v>
      </c>
      <c r="C57" s="96" t="s">
        <v>16</v>
      </c>
      <c r="D57" s="97">
        <v>1009.3</v>
      </c>
      <c r="E57" s="97">
        <v>103.7</v>
      </c>
      <c r="F57" s="94">
        <f t="shared" si="0"/>
        <v>10.274447636976122</v>
      </c>
    </row>
    <row r="58" spans="1:6" ht="62.25" customHeight="1">
      <c r="A58" s="38" t="s">
        <v>241</v>
      </c>
      <c r="B58" s="95" t="s">
        <v>258</v>
      </c>
      <c r="C58" s="96" t="s">
        <v>283</v>
      </c>
      <c r="D58" s="97">
        <v>1.4</v>
      </c>
      <c r="E58" s="97">
        <v>0</v>
      </c>
      <c r="F58" s="94">
        <f t="shared" si="0"/>
        <v>0</v>
      </c>
    </row>
    <row r="59" spans="1:6" ht="36">
      <c r="A59" s="38" t="s">
        <v>242</v>
      </c>
      <c r="B59" s="95" t="s">
        <v>259</v>
      </c>
      <c r="C59" s="96" t="s">
        <v>15</v>
      </c>
      <c r="D59" s="97">
        <v>5664.6</v>
      </c>
      <c r="E59" s="97">
        <v>888.5</v>
      </c>
      <c r="F59" s="94">
        <f t="shared" si="0"/>
        <v>15.68513222469371</v>
      </c>
    </row>
    <row r="60" spans="1:6" ht="52.5" customHeight="1">
      <c r="A60" s="38" t="s">
        <v>267</v>
      </c>
      <c r="B60" s="95" t="s">
        <v>290</v>
      </c>
      <c r="C60" s="96" t="s">
        <v>291</v>
      </c>
      <c r="D60" s="97">
        <v>27.7</v>
      </c>
      <c r="E60" s="97">
        <v>8.8</v>
      </c>
      <c r="F60" s="94">
        <f t="shared" si="0"/>
        <v>31.768953068592058</v>
      </c>
    </row>
    <row r="61" spans="1:6" ht="13.5" customHeight="1">
      <c r="A61" s="38" t="s">
        <v>268</v>
      </c>
      <c r="B61" s="95" t="s">
        <v>260</v>
      </c>
      <c r="C61" s="96" t="s">
        <v>19</v>
      </c>
      <c r="D61" s="97">
        <v>265682</v>
      </c>
      <c r="E61" s="97">
        <v>29455</v>
      </c>
      <c r="F61" s="94">
        <f t="shared" si="0"/>
        <v>11.08656213066749</v>
      </c>
    </row>
    <row r="62" spans="1:6" ht="12.75">
      <c r="A62" s="38" t="s">
        <v>269</v>
      </c>
      <c r="B62" s="39" t="s">
        <v>271</v>
      </c>
      <c r="C62" s="40" t="s">
        <v>272</v>
      </c>
      <c r="D62" s="41">
        <f>SUM(D63:D64)</f>
        <v>8905.3</v>
      </c>
      <c r="E62" s="41">
        <f>SUM(E63:E64)</f>
        <v>0</v>
      </c>
      <c r="F62" s="41">
        <f>SUM(F63:F64)</f>
        <v>0</v>
      </c>
    </row>
    <row r="63" spans="1:6" ht="72">
      <c r="A63" s="38" t="s">
        <v>270</v>
      </c>
      <c r="B63" s="95" t="s">
        <v>310</v>
      </c>
      <c r="C63" s="96" t="s">
        <v>311</v>
      </c>
      <c r="D63" s="93">
        <v>2404.1</v>
      </c>
      <c r="E63" s="97">
        <v>0</v>
      </c>
      <c r="F63" s="94">
        <f>E63/D63*100</f>
        <v>0</v>
      </c>
    </row>
    <row r="64" spans="1:6" ht="25.5" customHeight="1">
      <c r="A64" s="38" t="s">
        <v>293</v>
      </c>
      <c r="B64" s="95" t="s">
        <v>273</v>
      </c>
      <c r="C64" s="96" t="s">
        <v>301</v>
      </c>
      <c r="D64" s="97">
        <v>6501.2</v>
      </c>
      <c r="E64" s="97">
        <v>0</v>
      </c>
      <c r="F64" s="94">
        <f t="shared" si="0"/>
        <v>0</v>
      </c>
    </row>
    <row r="65" spans="1:6" ht="51">
      <c r="A65" s="38" t="s">
        <v>317</v>
      </c>
      <c r="B65" s="38" t="s">
        <v>143</v>
      </c>
      <c r="C65" s="44" t="s">
        <v>144</v>
      </c>
      <c r="D65" s="43">
        <f>SUM(D66:D66)</f>
        <v>0</v>
      </c>
      <c r="E65" s="43">
        <f>SUM(E66:E66)</f>
        <v>-12044.1</v>
      </c>
      <c r="F65" s="42">
        <v>0</v>
      </c>
    </row>
    <row r="66" spans="1:6" ht="51">
      <c r="A66" s="38" t="s">
        <v>318</v>
      </c>
      <c r="B66" s="38" t="s">
        <v>178</v>
      </c>
      <c r="C66" s="44" t="s">
        <v>20</v>
      </c>
      <c r="D66" s="43">
        <v>0</v>
      </c>
      <c r="E66" s="43">
        <v>-12044.1</v>
      </c>
      <c r="F66" s="42">
        <v>0</v>
      </c>
    </row>
    <row r="67" spans="1:6" ht="12.75">
      <c r="A67" s="38" t="s">
        <v>319</v>
      </c>
      <c r="B67" s="45" t="s">
        <v>119</v>
      </c>
      <c r="C67" s="46" t="s">
        <v>121</v>
      </c>
      <c r="D67" s="47">
        <f>D6+D44</f>
        <v>1123868.7000000002</v>
      </c>
      <c r="E67" s="47">
        <f>E6+E44</f>
        <v>102059.6</v>
      </c>
      <c r="F67" s="92">
        <f>E67/D67*100</f>
        <v>9.081096394979236</v>
      </c>
    </row>
  </sheetData>
  <sheetProtection/>
  <mergeCells count="1">
    <mergeCell ref="A2:F2"/>
  </mergeCells>
  <printOptions/>
  <pageMargins left="0.984251968503937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zoomScale="170" zoomScaleNormal="170" zoomScaleSheetLayoutView="100" zoomScalePageLayoutView="0" workbookViewId="0" topLeftCell="A1">
      <selection activeCell="N7" sqref="N7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0" style="0" hidden="1" customWidth="1"/>
    <col min="5" max="5" width="14.75390625" style="0" customWidth="1"/>
    <col min="6" max="12" width="0" style="0" hidden="1" customWidth="1"/>
    <col min="13" max="13" width="13.875" style="0" customWidth="1"/>
    <col min="14" max="14" width="11.375" style="0" customWidth="1"/>
    <col min="15" max="16" width="0" style="0" hidden="1" customWidth="1"/>
    <col min="17" max="17" width="12.75390625" style="0" customWidth="1"/>
  </cols>
  <sheetData>
    <row r="1" spans="3:16" ht="60" customHeight="1">
      <c r="C1" s="110" t="s">
        <v>320</v>
      </c>
      <c r="D1" s="110"/>
      <c r="E1" s="110"/>
      <c r="F1" s="110"/>
      <c r="G1" s="110"/>
      <c r="H1" s="110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54" t="s">
        <v>150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"/>
    </row>
    <row r="3" spans="3:16" ht="15.75" hidden="1"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3"/>
    </row>
    <row r="4" spans="3:16" ht="1.5" customHeight="1">
      <c r="C4" s="117"/>
      <c r="D4" s="117"/>
      <c r="E4" s="118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ht="99.75">
      <c r="A5" s="14" t="s">
        <v>99</v>
      </c>
      <c r="B5" s="15" t="s">
        <v>101</v>
      </c>
      <c r="C5" s="15" t="s">
        <v>102</v>
      </c>
      <c r="D5" s="18" t="s">
        <v>22</v>
      </c>
      <c r="E5" s="108" t="s">
        <v>305</v>
      </c>
      <c r="F5" s="18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6" t="s">
        <v>321</v>
      </c>
      <c r="N5" s="17" t="s">
        <v>100</v>
      </c>
      <c r="O5" s="4" t="s">
        <v>22</v>
      </c>
      <c r="P5" s="4" t="s">
        <v>22</v>
      </c>
    </row>
    <row r="6" spans="1:16" ht="14.25">
      <c r="A6" s="77" t="s">
        <v>103</v>
      </c>
      <c r="B6" s="9">
        <v>2</v>
      </c>
      <c r="C6" s="9">
        <v>3</v>
      </c>
      <c r="D6" s="78"/>
      <c r="E6" s="10">
        <v>4</v>
      </c>
      <c r="F6" s="78"/>
      <c r="G6" s="78"/>
      <c r="H6" s="78"/>
      <c r="I6" s="78"/>
      <c r="J6" s="78"/>
      <c r="K6" s="78"/>
      <c r="L6" s="78"/>
      <c r="M6" s="79">
        <v>5</v>
      </c>
      <c r="N6" s="80">
        <v>6</v>
      </c>
      <c r="O6" s="4"/>
      <c r="P6" s="4"/>
    </row>
    <row r="7" spans="1:16" ht="15">
      <c r="A7" s="83" t="s">
        <v>103</v>
      </c>
      <c r="B7" s="19" t="s">
        <v>24</v>
      </c>
      <c r="C7" s="20" t="s">
        <v>23</v>
      </c>
      <c r="D7" s="19"/>
      <c r="E7" s="85">
        <f>E8+E9+E10+E11+E12+E13+E14</f>
        <v>69770.59999999999</v>
      </c>
      <c r="F7" s="85">
        <f aca="true" t="shared" si="0" ref="F7:M7">F8+F9+F10+F11+F12+F13+F14</f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5">
        <f t="shared" si="0"/>
        <v>0</v>
      </c>
      <c r="M7" s="98">
        <f t="shared" si="0"/>
        <v>8781.8</v>
      </c>
      <c r="N7" s="89">
        <f>M7/E7</f>
        <v>0.1258667690975855</v>
      </c>
      <c r="O7" s="5">
        <v>0</v>
      </c>
      <c r="P7" s="6">
        <v>0</v>
      </c>
    </row>
    <row r="8" spans="1:16" ht="45" outlineLevel="1">
      <c r="A8" s="83" t="s">
        <v>120</v>
      </c>
      <c r="B8" s="21" t="s">
        <v>25</v>
      </c>
      <c r="C8" s="22" t="s">
        <v>173</v>
      </c>
      <c r="D8" s="21" t="s">
        <v>151</v>
      </c>
      <c r="E8" s="104">
        <v>3033.6</v>
      </c>
      <c r="F8" s="86"/>
      <c r="G8" s="86"/>
      <c r="H8" s="86"/>
      <c r="I8" s="86"/>
      <c r="J8" s="86"/>
      <c r="K8" s="86"/>
      <c r="L8" s="86"/>
      <c r="M8" s="104">
        <v>368.3</v>
      </c>
      <c r="N8" s="88">
        <f aca="true" t="shared" si="1" ref="N8:N56">M8/E8</f>
        <v>0.12140690928270043</v>
      </c>
      <c r="O8" s="5">
        <v>0</v>
      </c>
      <c r="P8" s="6">
        <v>0</v>
      </c>
    </row>
    <row r="9" spans="1:16" ht="60.75" customHeight="1" outlineLevel="1">
      <c r="A9" s="83" t="s">
        <v>118</v>
      </c>
      <c r="B9" s="21" t="s">
        <v>26</v>
      </c>
      <c r="C9" s="22" t="s">
        <v>174</v>
      </c>
      <c r="D9" s="21"/>
      <c r="E9" s="104">
        <v>4999.2</v>
      </c>
      <c r="F9" s="86"/>
      <c r="G9" s="86"/>
      <c r="H9" s="86"/>
      <c r="I9" s="86"/>
      <c r="J9" s="86"/>
      <c r="K9" s="86"/>
      <c r="L9" s="86"/>
      <c r="M9" s="104">
        <v>507.2</v>
      </c>
      <c r="N9" s="88">
        <f t="shared" si="1"/>
        <v>0.10145623299727957</v>
      </c>
      <c r="O9" s="5">
        <v>0</v>
      </c>
      <c r="P9" s="6">
        <v>0</v>
      </c>
    </row>
    <row r="10" spans="1:16" ht="75" outlineLevel="1">
      <c r="A10" s="83" t="s">
        <v>188</v>
      </c>
      <c r="B10" s="21" t="s">
        <v>27</v>
      </c>
      <c r="C10" s="22" t="s">
        <v>175</v>
      </c>
      <c r="D10" s="21"/>
      <c r="E10" s="104">
        <v>35055.2</v>
      </c>
      <c r="F10" s="86"/>
      <c r="G10" s="86"/>
      <c r="H10" s="86"/>
      <c r="I10" s="86"/>
      <c r="J10" s="86"/>
      <c r="K10" s="86"/>
      <c r="L10" s="86"/>
      <c r="M10" s="104">
        <v>5309.9</v>
      </c>
      <c r="N10" s="88">
        <f t="shared" si="1"/>
        <v>0.15147253474520186</v>
      </c>
      <c r="O10" s="5">
        <v>0</v>
      </c>
      <c r="P10" s="6">
        <v>0</v>
      </c>
    </row>
    <row r="11" spans="1:16" ht="15" outlineLevel="1">
      <c r="A11" s="83" t="s">
        <v>189</v>
      </c>
      <c r="B11" s="21" t="s">
        <v>239</v>
      </c>
      <c r="C11" s="22" t="s">
        <v>240</v>
      </c>
      <c r="D11" s="21"/>
      <c r="E11" s="104">
        <v>1.4</v>
      </c>
      <c r="F11" s="86"/>
      <c r="G11" s="86"/>
      <c r="H11" s="86"/>
      <c r="I11" s="86"/>
      <c r="J11" s="86"/>
      <c r="K11" s="86"/>
      <c r="L11" s="86"/>
      <c r="M11" s="104">
        <v>0</v>
      </c>
      <c r="N11" s="88">
        <f t="shared" si="1"/>
        <v>0</v>
      </c>
      <c r="O11" s="5"/>
      <c r="P11" s="6"/>
    </row>
    <row r="12" spans="1:16" ht="60" outlineLevel="1">
      <c r="A12" s="83" t="s">
        <v>190</v>
      </c>
      <c r="B12" s="21" t="s">
        <v>28</v>
      </c>
      <c r="C12" s="22" t="s">
        <v>261</v>
      </c>
      <c r="D12" s="21"/>
      <c r="E12" s="104">
        <v>14096.3</v>
      </c>
      <c r="F12" s="86"/>
      <c r="G12" s="86"/>
      <c r="H12" s="86"/>
      <c r="I12" s="86"/>
      <c r="J12" s="86"/>
      <c r="K12" s="86"/>
      <c r="L12" s="86"/>
      <c r="M12" s="104">
        <v>1493.1</v>
      </c>
      <c r="N12" s="88">
        <f t="shared" si="1"/>
        <v>0.10592141200173096</v>
      </c>
      <c r="O12" s="5">
        <v>0</v>
      </c>
      <c r="P12" s="6">
        <v>0</v>
      </c>
    </row>
    <row r="13" spans="1:16" ht="15" outlineLevel="1">
      <c r="A13" s="83" t="s">
        <v>191</v>
      </c>
      <c r="B13" s="21" t="s">
        <v>164</v>
      </c>
      <c r="C13" s="22" t="s">
        <v>165</v>
      </c>
      <c r="D13" s="21"/>
      <c r="E13" s="104">
        <v>200</v>
      </c>
      <c r="F13" s="86"/>
      <c r="G13" s="86"/>
      <c r="H13" s="86"/>
      <c r="I13" s="86"/>
      <c r="J13" s="86"/>
      <c r="K13" s="86"/>
      <c r="L13" s="86"/>
      <c r="M13" s="104">
        <v>0</v>
      </c>
      <c r="N13" s="88">
        <f t="shared" si="1"/>
        <v>0</v>
      </c>
      <c r="O13" s="5"/>
      <c r="P13" s="6"/>
    </row>
    <row r="14" spans="1:16" ht="18" customHeight="1" outlineLevel="1">
      <c r="A14" s="83" t="s">
        <v>192</v>
      </c>
      <c r="B14" s="21" t="s">
        <v>30</v>
      </c>
      <c r="C14" s="22" t="s">
        <v>29</v>
      </c>
      <c r="D14" s="21"/>
      <c r="E14" s="104">
        <v>12384.9</v>
      </c>
      <c r="F14" s="86"/>
      <c r="G14" s="86"/>
      <c r="H14" s="86"/>
      <c r="I14" s="86"/>
      <c r="J14" s="86"/>
      <c r="K14" s="86"/>
      <c r="L14" s="86"/>
      <c r="M14" s="104">
        <v>1103.3</v>
      </c>
      <c r="N14" s="88">
        <f t="shared" si="1"/>
        <v>0.0890842881250555</v>
      </c>
      <c r="O14" s="5">
        <v>0</v>
      </c>
      <c r="P14" s="6">
        <v>0</v>
      </c>
    </row>
    <row r="15" spans="1:16" ht="15">
      <c r="A15" s="83" t="s">
        <v>193</v>
      </c>
      <c r="B15" s="64" t="s">
        <v>32</v>
      </c>
      <c r="C15" s="65" t="s">
        <v>31</v>
      </c>
      <c r="D15" s="64"/>
      <c r="E15" s="85">
        <f>E16</f>
        <v>1009.3</v>
      </c>
      <c r="F15" s="85">
        <f aca="true" t="shared" si="2" ref="F15:M15">F16</f>
        <v>0</v>
      </c>
      <c r="G15" s="85">
        <f t="shared" si="2"/>
        <v>0</v>
      </c>
      <c r="H15" s="85">
        <f t="shared" si="2"/>
        <v>0</v>
      </c>
      <c r="I15" s="85">
        <f t="shared" si="2"/>
        <v>0</v>
      </c>
      <c r="J15" s="85">
        <f t="shared" si="2"/>
        <v>0</v>
      </c>
      <c r="K15" s="85">
        <f t="shared" si="2"/>
        <v>0</v>
      </c>
      <c r="L15" s="85">
        <f t="shared" si="2"/>
        <v>0</v>
      </c>
      <c r="M15" s="85">
        <f t="shared" si="2"/>
        <v>103.7</v>
      </c>
      <c r="N15" s="89">
        <f t="shared" si="1"/>
        <v>0.10274447636976122</v>
      </c>
      <c r="O15" s="63">
        <v>0</v>
      </c>
      <c r="P15" s="6">
        <v>0</v>
      </c>
    </row>
    <row r="16" spans="1:16" ht="30" outlineLevel="1">
      <c r="A16" s="83" t="s">
        <v>194</v>
      </c>
      <c r="B16" s="66" t="s">
        <v>34</v>
      </c>
      <c r="C16" s="67" t="s">
        <v>33</v>
      </c>
      <c r="D16" s="66"/>
      <c r="E16" s="104">
        <v>1009.3</v>
      </c>
      <c r="F16" s="86"/>
      <c r="G16" s="86"/>
      <c r="H16" s="86"/>
      <c r="I16" s="86"/>
      <c r="J16" s="86"/>
      <c r="K16" s="86"/>
      <c r="L16" s="86"/>
      <c r="M16" s="104">
        <v>103.7</v>
      </c>
      <c r="N16" s="88">
        <f t="shared" si="1"/>
        <v>0.10274447636976122</v>
      </c>
      <c r="O16" s="63">
        <v>0</v>
      </c>
      <c r="P16" s="6">
        <v>0</v>
      </c>
    </row>
    <row r="17" spans="1:16" ht="28.5">
      <c r="A17" s="83" t="s">
        <v>195</v>
      </c>
      <c r="B17" s="64" t="s">
        <v>36</v>
      </c>
      <c r="C17" s="65" t="s">
        <v>35</v>
      </c>
      <c r="D17" s="64"/>
      <c r="E17" s="85">
        <f>E18+E19</f>
        <v>10426.4</v>
      </c>
      <c r="F17" s="85">
        <f aca="true" t="shared" si="3" ref="F17:M17">F18+F19</f>
        <v>0</v>
      </c>
      <c r="G17" s="85">
        <f t="shared" si="3"/>
        <v>0</v>
      </c>
      <c r="H17" s="85">
        <f t="shared" si="3"/>
        <v>0</v>
      </c>
      <c r="I17" s="85">
        <f t="shared" si="3"/>
        <v>0</v>
      </c>
      <c r="J17" s="85">
        <f t="shared" si="3"/>
        <v>0</v>
      </c>
      <c r="K17" s="85">
        <f t="shared" si="3"/>
        <v>0</v>
      </c>
      <c r="L17" s="85">
        <f t="shared" si="3"/>
        <v>0</v>
      </c>
      <c r="M17" s="85">
        <f t="shared" si="3"/>
        <v>1178.5</v>
      </c>
      <c r="N17" s="89">
        <f t="shared" si="1"/>
        <v>0.11303038440880842</v>
      </c>
      <c r="O17" s="68">
        <v>0</v>
      </c>
      <c r="P17" s="6">
        <v>0</v>
      </c>
    </row>
    <row r="18" spans="1:16" ht="15" outlineLevel="1">
      <c r="A18" s="83" t="s">
        <v>196</v>
      </c>
      <c r="B18" s="66" t="s">
        <v>37</v>
      </c>
      <c r="C18" s="67" t="s">
        <v>176</v>
      </c>
      <c r="D18" s="66"/>
      <c r="E18" s="104">
        <v>9659.1</v>
      </c>
      <c r="F18" s="86"/>
      <c r="G18" s="86"/>
      <c r="H18" s="86"/>
      <c r="I18" s="86"/>
      <c r="J18" s="86"/>
      <c r="K18" s="86"/>
      <c r="L18" s="86"/>
      <c r="M18" s="104">
        <v>1128.9</v>
      </c>
      <c r="N18" s="88">
        <f t="shared" si="1"/>
        <v>0.116874242941889</v>
      </c>
      <c r="O18" s="68">
        <v>0</v>
      </c>
      <c r="P18" s="6">
        <v>0</v>
      </c>
    </row>
    <row r="19" spans="1:16" ht="45" outlineLevel="1">
      <c r="A19" s="83" t="s">
        <v>197</v>
      </c>
      <c r="B19" s="66" t="s">
        <v>39</v>
      </c>
      <c r="C19" s="67" t="s">
        <v>38</v>
      </c>
      <c r="D19" s="66"/>
      <c r="E19" s="104">
        <v>767.3</v>
      </c>
      <c r="F19" s="86"/>
      <c r="G19" s="86"/>
      <c r="H19" s="86"/>
      <c r="I19" s="86"/>
      <c r="J19" s="86"/>
      <c r="K19" s="86"/>
      <c r="L19" s="86"/>
      <c r="M19" s="104">
        <v>49.6</v>
      </c>
      <c r="N19" s="88">
        <f t="shared" si="1"/>
        <v>0.06464225205265216</v>
      </c>
      <c r="O19" s="68">
        <v>0</v>
      </c>
      <c r="P19" s="6">
        <v>0</v>
      </c>
    </row>
    <row r="20" spans="1:16" ht="15">
      <c r="A20" s="83" t="s">
        <v>198</v>
      </c>
      <c r="B20" s="64" t="s">
        <v>41</v>
      </c>
      <c r="C20" s="65" t="s">
        <v>40</v>
      </c>
      <c r="D20" s="64"/>
      <c r="E20" s="98">
        <f>SUM(E21:E26)</f>
        <v>99801.7</v>
      </c>
      <c r="F20" s="85">
        <f aca="true" t="shared" si="4" ref="F20:M20">SUM(F21:F26)</f>
        <v>0</v>
      </c>
      <c r="G20" s="85">
        <f t="shared" si="4"/>
        <v>0</v>
      </c>
      <c r="H20" s="85">
        <f t="shared" si="4"/>
        <v>0</v>
      </c>
      <c r="I20" s="85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98">
        <f t="shared" si="4"/>
        <v>5657.400000000001</v>
      </c>
      <c r="N20" s="89">
        <f t="shared" si="1"/>
        <v>0.056686409149343156</v>
      </c>
      <c r="O20" s="68">
        <v>0</v>
      </c>
      <c r="P20" s="6">
        <v>0</v>
      </c>
    </row>
    <row r="21" spans="1:16" ht="15">
      <c r="A21" s="83" t="s">
        <v>199</v>
      </c>
      <c r="B21" s="66" t="s">
        <v>166</v>
      </c>
      <c r="C21" s="84" t="s">
        <v>167</v>
      </c>
      <c r="D21" s="66"/>
      <c r="E21" s="104">
        <v>370.3</v>
      </c>
      <c r="F21" s="86"/>
      <c r="G21" s="86"/>
      <c r="H21" s="86"/>
      <c r="I21" s="86"/>
      <c r="J21" s="86"/>
      <c r="K21" s="86"/>
      <c r="L21" s="86"/>
      <c r="M21" s="104">
        <v>0</v>
      </c>
      <c r="N21" s="88">
        <f t="shared" si="1"/>
        <v>0</v>
      </c>
      <c r="O21" s="68"/>
      <c r="P21" s="6"/>
    </row>
    <row r="22" spans="1:16" ht="15">
      <c r="A22" s="83" t="s">
        <v>200</v>
      </c>
      <c r="B22" s="66" t="s">
        <v>262</v>
      </c>
      <c r="C22" s="67" t="s">
        <v>263</v>
      </c>
      <c r="D22" s="66"/>
      <c r="E22" s="104">
        <v>935</v>
      </c>
      <c r="F22" s="86"/>
      <c r="G22" s="86"/>
      <c r="H22" s="86"/>
      <c r="I22" s="86"/>
      <c r="J22" s="86"/>
      <c r="K22" s="86"/>
      <c r="L22" s="86"/>
      <c r="M22" s="104">
        <v>0</v>
      </c>
      <c r="N22" s="88">
        <f t="shared" si="1"/>
        <v>0</v>
      </c>
      <c r="O22" s="68"/>
      <c r="P22" s="6"/>
    </row>
    <row r="23" spans="1:16" ht="15" outlineLevel="1">
      <c r="A23" s="83" t="s">
        <v>201</v>
      </c>
      <c r="B23" s="66" t="s">
        <v>43</v>
      </c>
      <c r="C23" s="67" t="s">
        <v>42</v>
      </c>
      <c r="D23" s="66"/>
      <c r="E23" s="104">
        <v>3515.5</v>
      </c>
      <c r="F23" s="86"/>
      <c r="G23" s="86"/>
      <c r="H23" s="86"/>
      <c r="I23" s="86"/>
      <c r="J23" s="86"/>
      <c r="K23" s="86"/>
      <c r="L23" s="86"/>
      <c r="M23" s="104">
        <v>287.1</v>
      </c>
      <c r="N23" s="88">
        <f t="shared" si="1"/>
        <v>0.08166690371213199</v>
      </c>
      <c r="O23" s="68">
        <v>0</v>
      </c>
      <c r="P23" s="6">
        <v>0</v>
      </c>
    </row>
    <row r="24" spans="1:16" ht="15" outlineLevel="1">
      <c r="A24" s="83" t="s">
        <v>202</v>
      </c>
      <c r="B24" s="66" t="s">
        <v>45</v>
      </c>
      <c r="C24" s="67" t="s">
        <v>44</v>
      </c>
      <c r="D24" s="66"/>
      <c r="E24" s="104">
        <v>84949.9</v>
      </c>
      <c r="F24" s="86"/>
      <c r="G24" s="86"/>
      <c r="H24" s="86"/>
      <c r="I24" s="86"/>
      <c r="J24" s="86"/>
      <c r="K24" s="86"/>
      <c r="L24" s="86"/>
      <c r="M24" s="104">
        <v>4608.8</v>
      </c>
      <c r="N24" s="88">
        <f t="shared" si="1"/>
        <v>0.05425315391777978</v>
      </c>
      <c r="O24" s="68">
        <v>0</v>
      </c>
      <c r="P24" s="6">
        <v>0</v>
      </c>
    </row>
    <row r="25" spans="1:16" ht="15" outlineLevel="1">
      <c r="A25" s="83" t="s">
        <v>203</v>
      </c>
      <c r="B25" s="66" t="s">
        <v>299</v>
      </c>
      <c r="C25" s="67" t="s">
        <v>300</v>
      </c>
      <c r="D25" s="66"/>
      <c r="E25" s="104">
        <v>3652.1</v>
      </c>
      <c r="F25" s="86"/>
      <c r="G25" s="86"/>
      <c r="H25" s="86"/>
      <c r="I25" s="86"/>
      <c r="J25" s="86"/>
      <c r="K25" s="86"/>
      <c r="L25" s="86"/>
      <c r="M25" s="104">
        <v>270</v>
      </c>
      <c r="N25" s="88">
        <f t="shared" si="1"/>
        <v>0.07393006763232113</v>
      </c>
      <c r="O25" s="68"/>
      <c r="P25" s="6"/>
    </row>
    <row r="26" spans="1:16" ht="33" customHeight="1" outlineLevel="1">
      <c r="A26" s="83" t="s">
        <v>204</v>
      </c>
      <c r="B26" s="66" t="s">
        <v>47</v>
      </c>
      <c r="C26" s="67" t="s">
        <v>46</v>
      </c>
      <c r="D26" s="66"/>
      <c r="E26" s="104">
        <v>6378.9</v>
      </c>
      <c r="F26" s="86"/>
      <c r="G26" s="86"/>
      <c r="H26" s="86"/>
      <c r="I26" s="86"/>
      <c r="J26" s="86"/>
      <c r="K26" s="86"/>
      <c r="L26" s="86"/>
      <c r="M26" s="104">
        <v>491.5</v>
      </c>
      <c r="N26" s="88">
        <f t="shared" si="1"/>
        <v>0.07705090219316811</v>
      </c>
      <c r="O26" s="68">
        <v>0</v>
      </c>
      <c r="P26" s="6">
        <v>0</v>
      </c>
    </row>
    <row r="27" spans="1:16" ht="15" customHeight="1">
      <c r="A27" s="83" t="s">
        <v>205</v>
      </c>
      <c r="B27" s="64" t="s">
        <v>49</v>
      </c>
      <c r="C27" s="65" t="s">
        <v>48</v>
      </c>
      <c r="D27" s="64"/>
      <c r="E27" s="98">
        <f>E28+E29+E30+E31</f>
        <v>294376.69999999995</v>
      </c>
      <c r="F27" s="85">
        <f aca="true" t="shared" si="5" ref="F27:M27">F28+F29+F30+F31</f>
        <v>0</v>
      </c>
      <c r="G27" s="85">
        <f t="shared" si="5"/>
        <v>0</v>
      </c>
      <c r="H27" s="85">
        <f t="shared" si="5"/>
        <v>0</v>
      </c>
      <c r="I27" s="85">
        <f t="shared" si="5"/>
        <v>0</v>
      </c>
      <c r="J27" s="85">
        <f t="shared" si="5"/>
        <v>0</v>
      </c>
      <c r="K27" s="85">
        <f t="shared" si="5"/>
        <v>0</v>
      </c>
      <c r="L27" s="85">
        <f t="shared" si="5"/>
        <v>0</v>
      </c>
      <c r="M27" s="85">
        <f t="shared" si="5"/>
        <v>6532.200000000001</v>
      </c>
      <c r="N27" s="89">
        <f t="shared" si="1"/>
        <v>0.02218993554856754</v>
      </c>
      <c r="O27" s="68">
        <v>0</v>
      </c>
      <c r="P27" s="6">
        <v>0</v>
      </c>
    </row>
    <row r="28" spans="1:16" ht="15" outlineLevel="1">
      <c r="A28" s="83" t="s">
        <v>206</v>
      </c>
      <c r="B28" s="66" t="s">
        <v>51</v>
      </c>
      <c r="C28" s="67" t="s">
        <v>50</v>
      </c>
      <c r="D28" s="66"/>
      <c r="E28" s="105">
        <v>5804.2</v>
      </c>
      <c r="F28" s="86"/>
      <c r="G28" s="86"/>
      <c r="H28" s="86"/>
      <c r="I28" s="86"/>
      <c r="J28" s="86"/>
      <c r="K28" s="86"/>
      <c r="L28" s="86"/>
      <c r="M28" s="104">
        <v>138.3</v>
      </c>
      <c r="N28" s="88">
        <f t="shared" si="1"/>
        <v>0.02382757313669412</v>
      </c>
      <c r="O28" s="68">
        <v>0</v>
      </c>
      <c r="P28" s="6">
        <v>0</v>
      </c>
    </row>
    <row r="29" spans="1:16" ht="15" outlineLevel="1">
      <c r="A29" s="83" t="s">
        <v>207</v>
      </c>
      <c r="B29" s="66" t="s">
        <v>53</v>
      </c>
      <c r="C29" s="67" t="s">
        <v>52</v>
      </c>
      <c r="D29" s="66"/>
      <c r="E29" s="105">
        <v>138640</v>
      </c>
      <c r="F29" s="86"/>
      <c r="G29" s="86"/>
      <c r="H29" s="86"/>
      <c r="I29" s="86"/>
      <c r="J29" s="86"/>
      <c r="K29" s="86"/>
      <c r="L29" s="86"/>
      <c r="M29" s="104">
        <v>21.7</v>
      </c>
      <c r="N29" s="88">
        <f t="shared" si="1"/>
        <v>0.0001565204847085978</v>
      </c>
      <c r="O29" s="68">
        <v>0</v>
      </c>
      <c r="P29" s="6">
        <v>0</v>
      </c>
    </row>
    <row r="30" spans="1:16" ht="15" outlineLevel="1">
      <c r="A30" s="83" t="s">
        <v>208</v>
      </c>
      <c r="B30" s="66" t="s">
        <v>55</v>
      </c>
      <c r="C30" s="67" t="s">
        <v>54</v>
      </c>
      <c r="D30" s="66"/>
      <c r="E30" s="105">
        <v>127963.9</v>
      </c>
      <c r="F30" s="86"/>
      <c r="G30" s="86"/>
      <c r="H30" s="86"/>
      <c r="I30" s="86"/>
      <c r="J30" s="86"/>
      <c r="K30" s="86"/>
      <c r="L30" s="86"/>
      <c r="M30" s="104">
        <v>2836.4</v>
      </c>
      <c r="N30" s="88">
        <f t="shared" si="1"/>
        <v>0.022165626399320435</v>
      </c>
      <c r="O30" s="68">
        <v>0</v>
      </c>
      <c r="P30" s="6">
        <v>0</v>
      </c>
    </row>
    <row r="31" spans="1:16" ht="30" outlineLevel="1">
      <c r="A31" s="83" t="s">
        <v>209</v>
      </c>
      <c r="B31" s="66" t="s">
        <v>57</v>
      </c>
      <c r="C31" s="67" t="s">
        <v>56</v>
      </c>
      <c r="D31" s="66"/>
      <c r="E31" s="105">
        <v>21968.6</v>
      </c>
      <c r="F31" s="86"/>
      <c r="G31" s="86"/>
      <c r="H31" s="86"/>
      <c r="I31" s="86"/>
      <c r="J31" s="86"/>
      <c r="K31" s="86"/>
      <c r="L31" s="86"/>
      <c r="M31" s="104">
        <v>3535.8</v>
      </c>
      <c r="N31" s="88">
        <f t="shared" si="1"/>
        <v>0.16094789836402867</v>
      </c>
      <c r="O31" s="68">
        <v>0</v>
      </c>
      <c r="P31" s="6">
        <v>0</v>
      </c>
    </row>
    <row r="32" spans="1:16" ht="15">
      <c r="A32" s="83" t="s">
        <v>210</v>
      </c>
      <c r="B32" s="64" t="s">
        <v>59</v>
      </c>
      <c r="C32" s="65" t="s">
        <v>58</v>
      </c>
      <c r="D32" s="64"/>
      <c r="E32" s="98">
        <f>E33+E34</f>
        <v>3145</v>
      </c>
      <c r="F32" s="85">
        <f aca="true" t="shared" si="6" ref="F32:M32">F33+F34</f>
        <v>0</v>
      </c>
      <c r="G32" s="85">
        <f t="shared" si="6"/>
        <v>0</v>
      </c>
      <c r="H32" s="85">
        <f t="shared" si="6"/>
        <v>0</v>
      </c>
      <c r="I32" s="85">
        <f t="shared" si="6"/>
        <v>0</v>
      </c>
      <c r="J32" s="85">
        <f t="shared" si="6"/>
        <v>0</v>
      </c>
      <c r="K32" s="85">
        <f t="shared" si="6"/>
        <v>0</v>
      </c>
      <c r="L32" s="85">
        <f t="shared" si="6"/>
        <v>0</v>
      </c>
      <c r="M32" s="85">
        <f t="shared" si="6"/>
        <v>0</v>
      </c>
      <c r="N32" s="89">
        <f t="shared" si="1"/>
        <v>0</v>
      </c>
      <c r="O32" s="68">
        <v>0</v>
      </c>
      <c r="P32" s="6">
        <v>0</v>
      </c>
    </row>
    <row r="33" spans="1:16" ht="30" outlineLevel="1">
      <c r="A33" s="83" t="s">
        <v>211</v>
      </c>
      <c r="B33" s="66" t="s">
        <v>61</v>
      </c>
      <c r="C33" s="67" t="s">
        <v>60</v>
      </c>
      <c r="D33" s="66"/>
      <c r="E33" s="105">
        <v>2252.6</v>
      </c>
      <c r="F33" s="86"/>
      <c r="G33" s="86"/>
      <c r="H33" s="86"/>
      <c r="I33" s="86"/>
      <c r="J33" s="86"/>
      <c r="K33" s="86"/>
      <c r="L33" s="86"/>
      <c r="M33" s="104">
        <v>0</v>
      </c>
      <c r="N33" s="88">
        <f t="shared" si="1"/>
        <v>0</v>
      </c>
      <c r="O33" s="68">
        <v>0</v>
      </c>
      <c r="P33" s="6">
        <v>0</v>
      </c>
    </row>
    <row r="34" spans="1:16" ht="30" outlineLevel="1">
      <c r="A34" s="83" t="s">
        <v>212</v>
      </c>
      <c r="B34" s="66" t="s">
        <v>264</v>
      </c>
      <c r="C34" s="67" t="s">
        <v>265</v>
      </c>
      <c r="D34" s="66"/>
      <c r="E34" s="105">
        <v>892.4</v>
      </c>
      <c r="F34" s="86"/>
      <c r="G34" s="86"/>
      <c r="H34" s="86"/>
      <c r="I34" s="86"/>
      <c r="J34" s="86"/>
      <c r="K34" s="86"/>
      <c r="L34" s="86"/>
      <c r="M34" s="104">
        <v>0</v>
      </c>
      <c r="N34" s="88">
        <f t="shared" si="1"/>
        <v>0</v>
      </c>
      <c r="O34" s="68"/>
      <c r="P34" s="6"/>
    </row>
    <row r="35" spans="1:16" ht="15">
      <c r="A35" s="83" t="s">
        <v>213</v>
      </c>
      <c r="B35" s="64" t="s">
        <v>63</v>
      </c>
      <c r="C35" s="65" t="s">
        <v>62</v>
      </c>
      <c r="D35" s="64"/>
      <c r="E35" s="98">
        <f>E36+E37+E38+E39+E40</f>
        <v>510328.3</v>
      </c>
      <c r="F35" s="85">
        <f aca="true" t="shared" si="7" ref="F35:M35">F36+F37+F38+F39+F40</f>
        <v>0</v>
      </c>
      <c r="G35" s="85">
        <f t="shared" si="7"/>
        <v>0</v>
      </c>
      <c r="H35" s="85">
        <f t="shared" si="7"/>
        <v>0</v>
      </c>
      <c r="I35" s="85">
        <f t="shared" si="7"/>
        <v>0</v>
      </c>
      <c r="J35" s="85">
        <f t="shared" si="7"/>
        <v>0</v>
      </c>
      <c r="K35" s="85">
        <f t="shared" si="7"/>
        <v>0</v>
      </c>
      <c r="L35" s="85">
        <f t="shared" si="7"/>
        <v>0</v>
      </c>
      <c r="M35" s="98">
        <f t="shared" si="7"/>
        <v>53128.100000000006</v>
      </c>
      <c r="N35" s="89">
        <f t="shared" si="1"/>
        <v>0.10410572958622911</v>
      </c>
      <c r="O35" s="68">
        <v>0</v>
      </c>
      <c r="P35" s="6">
        <v>0</v>
      </c>
    </row>
    <row r="36" spans="1:16" ht="15" outlineLevel="1">
      <c r="A36" s="83" t="s">
        <v>214</v>
      </c>
      <c r="B36" s="66" t="s">
        <v>65</v>
      </c>
      <c r="C36" s="67" t="s">
        <v>64</v>
      </c>
      <c r="D36" s="66"/>
      <c r="E36" s="104">
        <v>180012.6</v>
      </c>
      <c r="F36" s="86"/>
      <c r="G36" s="86"/>
      <c r="H36" s="86"/>
      <c r="I36" s="86"/>
      <c r="J36" s="86"/>
      <c r="K36" s="86"/>
      <c r="L36" s="86"/>
      <c r="M36" s="104">
        <v>19094.5</v>
      </c>
      <c r="N36" s="88">
        <f t="shared" si="1"/>
        <v>0.10607313043642501</v>
      </c>
      <c r="O36" s="68">
        <v>0</v>
      </c>
      <c r="P36" s="6">
        <v>0</v>
      </c>
    </row>
    <row r="37" spans="1:16" ht="15" outlineLevel="1">
      <c r="A37" s="83" t="s">
        <v>215</v>
      </c>
      <c r="B37" s="66" t="s">
        <v>67</v>
      </c>
      <c r="C37" s="67" t="s">
        <v>66</v>
      </c>
      <c r="D37" s="66"/>
      <c r="E37" s="104">
        <v>246656.8</v>
      </c>
      <c r="F37" s="86"/>
      <c r="G37" s="86"/>
      <c r="H37" s="86"/>
      <c r="I37" s="86"/>
      <c r="J37" s="86"/>
      <c r="K37" s="86"/>
      <c r="L37" s="86"/>
      <c r="M37" s="104">
        <v>27137.9</v>
      </c>
      <c r="N37" s="88">
        <f t="shared" si="1"/>
        <v>0.11002291443009073</v>
      </c>
      <c r="O37" s="68">
        <v>0</v>
      </c>
      <c r="P37" s="6">
        <v>0</v>
      </c>
    </row>
    <row r="38" spans="1:16" ht="15" outlineLevel="1">
      <c r="A38" s="83" t="s">
        <v>216</v>
      </c>
      <c r="B38" s="66" t="s">
        <v>179</v>
      </c>
      <c r="C38" s="67" t="s">
        <v>186</v>
      </c>
      <c r="D38" s="66"/>
      <c r="E38" s="104">
        <v>41703.5</v>
      </c>
      <c r="F38" s="86"/>
      <c r="G38" s="86"/>
      <c r="H38" s="86"/>
      <c r="I38" s="86"/>
      <c r="J38" s="86"/>
      <c r="K38" s="86"/>
      <c r="L38" s="86"/>
      <c r="M38" s="104">
        <v>3534.8</v>
      </c>
      <c r="N38" s="88">
        <f t="shared" si="1"/>
        <v>0.08476027191962306</v>
      </c>
      <c r="O38" s="68"/>
      <c r="P38" s="6"/>
    </row>
    <row r="39" spans="1:16" ht="15" outlineLevel="1">
      <c r="A39" s="83" t="s">
        <v>217</v>
      </c>
      <c r="B39" s="66" t="s">
        <v>68</v>
      </c>
      <c r="C39" s="67" t="s">
        <v>187</v>
      </c>
      <c r="D39" s="66"/>
      <c r="E39" s="104">
        <v>6505.3</v>
      </c>
      <c r="F39" s="86"/>
      <c r="G39" s="86"/>
      <c r="H39" s="86"/>
      <c r="I39" s="86"/>
      <c r="J39" s="86"/>
      <c r="K39" s="86"/>
      <c r="L39" s="86"/>
      <c r="M39" s="104">
        <v>650.8</v>
      </c>
      <c r="N39" s="88">
        <f t="shared" si="1"/>
        <v>0.1000415046193104</v>
      </c>
      <c r="O39" s="68">
        <v>0</v>
      </c>
      <c r="P39" s="6">
        <v>0</v>
      </c>
    </row>
    <row r="40" spans="1:16" ht="15" customHeight="1" outlineLevel="1">
      <c r="A40" s="83" t="s">
        <v>218</v>
      </c>
      <c r="B40" s="66" t="s">
        <v>70</v>
      </c>
      <c r="C40" s="67" t="s">
        <v>69</v>
      </c>
      <c r="D40" s="66"/>
      <c r="E40" s="104">
        <v>35450.1</v>
      </c>
      <c r="F40" s="86"/>
      <c r="G40" s="86"/>
      <c r="H40" s="86"/>
      <c r="I40" s="86"/>
      <c r="J40" s="86"/>
      <c r="K40" s="86"/>
      <c r="L40" s="86"/>
      <c r="M40" s="104">
        <v>2710.1</v>
      </c>
      <c r="N40" s="88">
        <f t="shared" si="1"/>
        <v>0.07644830338983528</v>
      </c>
      <c r="O40" s="68">
        <v>0</v>
      </c>
      <c r="P40" s="6">
        <v>0</v>
      </c>
    </row>
    <row r="41" spans="1:16" ht="15">
      <c r="A41" s="83" t="s">
        <v>219</v>
      </c>
      <c r="B41" s="64" t="s">
        <v>72</v>
      </c>
      <c r="C41" s="65" t="s">
        <v>71</v>
      </c>
      <c r="D41" s="64" t="s">
        <v>152</v>
      </c>
      <c r="E41" s="85">
        <f>E42</f>
        <v>72796.2</v>
      </c>
      <c r="F41" s="85">
        <f aca="true" t="shared" si="8" ref="F41:M41">F42</f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0</v>
      </c>
      <c r="K41" s="85">
        <f t="shared" si="8"/>
        <v>0</v>
      </c>
      <c r="L41" s="85">
        <f t="shared" si="8"/>
        <v>0</v>
      </c>
      <c r="M41" s="98">
        <f t="shared" si="8"/>
        <v>7486.5</v>
      </c>
      <c r="N41" s="89">
        <f t="shared" si="1"/>
        <v>0.10284190658303594</v>
      </c>
      <c r="O41" s="68">
        <v>0</v>
      </c>
      <c r="P41" s="6">
        <v>0</v>
      </c>
    </row>
    <row r="42" spans="1:16" ht="15" outlineLevel="1">
      <c r="A42" s="83" t="s">
        <v>220</v>
      </c>
      <c r="B42" s="66" t="s">
        <v>74</v>
      </c>
      <c r="C42" s="67" t="s">
        <v>73</v>
      </c>
      <c r="D42" s="66" t="s">
        <v>152</v>
      </c>
      <c r="E42" s="104">
        <v>72796.2</v>
      </c>
      <c r="F42" s="86"/>
      <c r="G42" s="86"/>
      <c r="H42" s="86"/>
      <c r="I42" s="86"/>
      <c r="J42" s="86"/>
      <c r="K42" s="86"/>
      <c r="L42" s="86"/>
      <c r="M42" s="104">
        <v>7486.5</v>
      </c>
      <c r="N42" s="88">
        <f t="shared" si="1"/>
        <v>0.10284190658303594</v>
      </c>
      <c r="O42" s="68">
        <v>0</v>
      </c>
      <c r="P42" s="6">
        <v>0</v>
      </c>
    </row>
    <row r="43" spans="1:16" ht="15">
      <c r="A43" s="83" t="s">
        <v>221</v>
      </c>
      <c r="B43" s="64" t="s">
        <v>76</v>
      </c>
      <c r="C43" s="65" t="s">
        <v>75</v>
      </c>
      <c r="D43" s="64"/>
      <c r="E43" s="85">
        <f>E44</f>
        <v>252</v>
      </c>
      <c r="F43" s="85">
        <f aca="true" t="shared" si="9" ref="F43:M43">F44</f>
        <v>0</v>
      </c>
      <c r="G43" s="85">
        <f t="shared" si="9"/>
        <v>0</v>
      </c>
      <c r="H43" s="85">
        <f t="shared" si="9"/>
        <v>0</v>
      </c>
      <c r="I43" s="85">
        <f t="shared" si="9"/>
        <v>0</v>
      </c>
      <c r="J43" s="85">
        <f t="shared" si="9"/>
        <v>0</v>
      </c>
      <c r="K43" s="85">
        <f t="shared" si="9"/>
        <v>0</v>
      </c>
      <c r="L43" s="85">
        <f t="shared" si="9"/>
        <v>0</v>
      </c>
      <c r="M43" s="85">
        <f t="shared" si="9"/>
        <v>0</v>
      </c>
      <c r="N43" s="88">
        <f t="shared" si="1"/>
        <v>0</v>
      </c>
      <c r="O43" s="68">
        <v>0</v>
      </c>
      <c r="P43" s="6">
        <v>0</v>
      </c>
    </row>
    <row r="44" spans="1:16" ht="28.5" customHeight="1" outlineLevel="1">
      <c r="A44" s="83" t="s">
        <v>222</v>
      </c>
      <c r="B44" s="66" t="s">
        <v>78</v>
      </c>
      <c r="C44" s="67" t="s">
        <v>77</v>
      </c>
      <c r="D44" s="66"/>
      <c r="E44" s="104">
        <v>252</v>
      </c>
      <c r="F44" s="86"/>
      <c r="G44" s="86"/>
      <c r="H44" s="86"/>
      <c r="I44" s="86"/>
      <c r="J44" s="86"/>
      <c r="K44" s="86"/>
      <c r="L44" s="86"/>
      <c r="M44" s="104">
        <v>0</v>
      </c>
      <c r="N44" s="88">
        <f t="shared" si="1"/>
        <v>0</v>
      </c>
      <c r="O44" s="68">
        <v>0</v>
      </c>
      <c r="P44" s="6">
        <v>0</v>
      </c>
    </row>
    <row r="45" spans="1:16" ht="15">
      <c r="A45" s="83" t="s">
        <v>223</v>
      </c>
      <c r="B45" s="64" t="s">
        <v>80</v>
      </c>
      <c r="C45" s="65" t="s">
        <v>79</v>
      </c>
      <c r="D45" s="64"/>
      <c r="E45" s="98">
        <f>E46+E48+E47</f>
        <v>39015.6</v>
      </c>
      <c r="F45" s="98">
        <f aca="true" t="shared" si="10" ref="F45:M45">F46+F48+F47</f>
        <v>0</v>
      </c>
      <c r="G45" s="98">
        <f t="shared" si="10"/>
        <v>0</v>
      </c>
      <c r="H45" s="98">
        <f t="shared" si="10"/>
        <v>0</v>
      </c>
      <c r="I45" s="98">
        <f t="shared" si="10"/>
        <v>0</v>
      </c>
      <c r="J45" s="98">
        <f t="shared" si="10"/>
        <v>0</v>
      </c>
      <c r="K45" s="98">
        <f t="shared" si="10"/>
        <v>0</v>
      </c>
      <c r="L45" s="98">
        <f t="shared" si="10"/>
        <v>0</v>
      </c>
      <c r="M45" s="98">
        <f t="shared" si="10"/>
        <v>6976.400000000001</v>
      </c>
      <c r="N45" s="89">
        <f t="shared" si="1"/>
        <v>0.1788105270712228</v>
      </c>
      <c r="O45" s="68">
        <v>0</v>
      </c>
      <c r="P45" s="6">
        <v>0</v>
      </c>
    </row>
    <row r="46" spans="1:16" ht="15" outlineLevel="1">
      <c r="A46" s="83" t="s">
        <v>224</v>
      </c>
      <c r="B46" s="66" t="s">
        <v>82</v>
      </c>
      <c r="C46" s="67" t="s">
        <v>81</v>
      </c>
      <c r="D46" s="66" t="s">
        <v>153</v>
      </c>
      <c r="E46" s="105">
        <v>34301.5</v>
      </c>
      <c r="F46" s="106"/>
      <c r="G46" s="106"/>
      <c r="H46" s="106"/>
      <c r="I46" s="106"/>
      <c r="J46" s="106"/>
      <c r="K46" s="106"/>
      <c r="L46" s="106"/>
      <c r="M46" s="105">
        <v>6724.8</v>
      </c>
      <c r="N46" s="88">
        <f t="shared" si="1"/>
        <v>0.19604973543431045</v>
      </c>
      <c r="O46" s="68">
        <v>0</v>
      </c>
      <c r="P46" s="6">
        <v>0</v>
      </c>
    </row>
    <row r="47" spans="1:16" ht="15" outlineLevel="1">
      <c r="A47" s="83" t="s">
        <v>225</v>
      </c>
      <c r="B47" s="66" t="s">
        <v>294</v>
      </c>
      <c r="C47" s="84" t="s">
        <v>295</v>
      </c>
      <c r="D47" s="66"/>
      <c r="E47" s="105">
        <v>1199.2</v>
      </c>
      <c r="F47" s="106"/>
      <c r="G47" s="106"/>
      <c r="H47" s="106"/>
      <c r="I47" s="106"/>
      <c r="J47" s="106"/>
      <c r="K47" s="106"/>
      <c r="L47" s="106"/>
      <c r="M47" s="105">
        <v>0</v>
      </c>
      <c r="N47" s="88">
        <f t="shared" si="1"/>
        <v>0</v>
      </c>
      <c r="O47" s="68"/>
      <c r="P47" s="6"/>
    </row>
    <row r="48" spans="1:16" ht="27.75" customHeight="1" outlineLevel="1">
      <c r="A48" s="83" t="s">
        <v>226</v>
      </c>
      <c r="B48" s="66" t="s">
        <v>84</v>
      </c>
      <c r="C48" s="67" t="s">
        <v>83</v>
      </c>
      <c r="D48" s="66"/>
      <c r="E48" s="105">
        <v>3514.9</v>
      </c>
      <c r="F48" s="106"/>
      <c r="G48" s="106"/>
      <c r="H48" s="106"/>
      <c r="I48" s="106"/>
      <c r="J48" s="106"/>
      <c r="K48" s="106"/>
      <c r="L48" s="106"/>
      <c r="M48" s="105">
        <v>251.6</v>
      </c>
      <c r="N48" s="88">
        <f t="shared" si="1"/>
        <v>0.07158098381177273</v>
      </c>
      <c r="O48" s="68">
        <v>0</v>
      </c>
      <c r="P48" s="6">
        <v>0</v>
      </c>
    </row>
    <row r="49" spans="1:16" ht="15">
      <c r="A49" s="83" t="s">
        <v>227</v>
      </c>
      <c r="B49" s="64" t="s">
        <v>86</v>
      </c>
      <c r="C49" s="65" t="s">
        <v>85</v>
      </c>
      <c r="D49" s="64"/>
      <c r="E49" s="98">
        <f>SUM(E50:E51)</f>
        <v>28754</v>
      </c>
      <c r="F49" s="98">
        <f aca="true" t="shared" si="11" ref="F49:M49">SUM(F50:F51)</f>
        <v>0</v>
      </c>
      <c r="G49" s="98">
        <f t="shared" si="11"/>
        <v>0</v>
      </c>
      <c r="H49" s="98">
        <f t="shared" si="11"/>
        <v>0</v>
      </c>
      <c r="I49" s="98">
        <f t="shared" si="11"/>
        <v>0</v>
      </c>
      <c r="J49" s="98">
        <f t="shared" si="11"/>
        <v>0</v>
      </c>
      <c r="K49" s="98">
        <f t="shared" si="11"/>
        <v>0</v>
      </c>
      <c r="L49" s="98">
        <f t="shared" si="11"/>
        <v>0</v>
      </c>
      <c r="M49" s="98">
        <f t="shared" si="11"/>
        <v>887.4</v>
      </c>
      <c r="N49" s="89">
        <f t="shared" si="1"/>
        <v>0.030861793141823746</v>
      </c>
      <c r="O49" s="68">
        <v>0</v>
      </c>
      <c r="P49" s="6">
        <v>0</v>
      </c>
    </row>
    <row r="50" spans="1:16" ht="18.75" customHeight="1" outlineLevel="1">
      <c r="A50" s="83" t="s">
        <v>228</v>
      </c>
      <c r="B50" s="66" t="s">
        <v>88</v>
      </c>
      <c r="C50" s="67" t="s">
        <v>87</v>
      </c>
      <c r="D50" s="66"/>
      <c r="E50" s="105">
        <v>28064.6</v>
      </c>
      <c r="F50" s="106"/>
      <c r="G50" s="106"/>
      <c r="H50" s="106"/>
      <c r="I50" s="106"/>
      <c r="J50" s="106"/>
      <c r="K50" s="106"/>
      <c r="L50" s="106"/>
      <c r="M50" s="105">
        <v>887.4</v>
      </c>
      <c r="N50" s="88">
        <f t="shared" si="1"/>
        <v>0.03161990550373068</v>
      </c>
      <c r="O50" s="68">
        <v>0</v>
      </c>
      <c r="P50" s="6">
        <v>0</v>
      </c>
    </row>
    <row r="51" spans="1:16" ht="18.75" customHeight="1" outlineLevel="1">
      <c r="A51" s="83" t="s">
        <v>229</v>
      </c>
      <c r="B51" s="66" t="s">
        <v>306</v>
      </c>
      <c r="C51" s="67" t="s">
        <v>307</v>
      </c>
      <c r="D51" s="66"/>
      <c r="E51" s="105">
        <v>689.4</v>
      </c>
      <c r="F51" s="109"/>
      <c r="G51" s="109"/>
      <c r="H51" s="109"/>
      <c r="I51" s="109"/>
      <c r="J51" s="109"/>
      <c r="K51" s="109"/>
      <c r="L51" s="109"/>
      <c r="M51" s="105">
        <v>0</v>
      </c>
      <c r="N51" s="88">
        <f t="shared" si="1"/>
        <v>0</v>
      </c>
      <c r="O51" s="68"/>
      <c r="P51" s="6"/>
    </row>
    <row r="52" spans="1:16" ht="15">
      <c r="A52" s="83" t="s">
        <v>230</v>
      </c>
      <c r="B52" s="64" t="s">
        <v>90</v>
      </c>
      <c r="C52" s="65" t="s">
        <v>89</v>
      </c>
      <c r="D52" s="64"/>
      <c r="E52" s="98">
        <f>E53</f>
        <v>183</v>
      </c>
      <c r="F52" s="98">
        <f aca="true" t="shared" si="12" ref="F52:M52">F53</f>
        <v>0</v>
      </c>
      <c r="G52" s="98">
        <f t="shared" si="12"/>
        <v>0</v>
      </c>
      <c r="H52" s="98">
        <f t="shared" si="12"/>
        <v>0</v>
      </c>
      <c r="I52" s="98">
        <f t="shared" si="12"/>
        <v>0</v>
      </c>
      <c r="J52" s="98">
        <f t="shared" si="12"/>
        <v>0</v>
      </c>
      <c r="K52" s="98">
        <f t="shared" si="12"/>
        <v>0</v>
      </c>
      <c r="L52" s="98">
        <f t="shared" si="12"/>
        <v>0</v>
      </c>
      <c r="M52" s="98">
        <f t="shared" si="12"/>
        <v>5.6</v>
      </c>
      <c r="N52" s="89">
        <f t="shared" si="1"/>
        <v>0.03060109289617486</v>
      </c>
      <c r="O52" s="68">
        <v>0</v>
      </c>
      <c r="P52" s="6">
        <v>0</v>
      </c>
    </row>
    <row r="53" spans="1:16" ht="18" customHeight="1" outlineLevel="1">
      <c r="A53" s="83" t="s">
        <v>231</v>
      </c>
      <c r="B53" s="66" t="s">
        <v>92</v>
      </c>
      <c r="C53" s="67" t="s">
        <v>91</v>
      </c>
      <c r="D53" s="66"/>
      <c r="E53" s="107">
        <v>183</v>
      </c>
      <c r="F53" s="106"/>
      <c r="G53" s="106"/>
      <c r="H53" s="106"/>
      <c r="I53" s="106"/>
      <c r="J53" s="106"/>
      <c r="K53" s="106"/>
      <c r="L53" s="106"/>
      <c r="M53" s="105">
        <v>5.6</v>
      </c>
      <c r="N53" s="88">
        <f t="shared" si="1"/>
        <v>0.03060109289617486</v>
      </c>
      <c r="O53" s="68">
        <v>0</v>
      </c>
      <c r="P53" s="6">
        <v>0</v>
      </c>
    </row>
    <row r="54" spans="1:16" ht="28.5">
      <c r="A54" s="83" t="s">
        <v>232</v>
      </c>
      <c r="B54" s="64" t="s">
        <v>94</v>
      </c>
      <c r="C54" s="65" t="s">
        <v>93</v>
      </c>
      <c r="D54" s="64"/>
      <c r="E54" s="98">
        <f>E55</f>
        <v>150</v>
      </c>
      <c r="F54" s="98">
        <f aca="true" t="shared" si="13" ref="F54:M54">F55</f>
        <v>0</v>
      </c>
      <c r="G54" s="98">
        <f t="shared" si="13"/>
        <v>0</v>
      </c>
      <c r="H54" s="98">
        <f t="shared" si="13"/>
        <v>0</v>
      </c>
      <c r="I54" s="98">
        <f t="shared" si="13"/>
        <v>0</v>
      </c>
      <c r="J54" s="98">
        <f t="shared" si="13"/>
        <v>0</v>
      </c>
      <c r="K54" s="98">
        <f t="shared" si="13"/>
        <v>0</v>
      </c>
      <c r="L54" s="98">
        <f t="shared" si="13"/>
        <v>0</v>
      </c>
      <c r="M54" s="98">
        <f t="shared" si="13"/>
        <v>1.1</v>
      </c>
      <c r="N54" s="89">
        <f t="shared" si="1"/>
        <v>0.007333333333333334</v>
      </c>
      <c r="O54" s="68">
        <v>0</v>
      </c>
      <c r="P54" s="6">
        <v>0</v>
      </c>
    </row>
    <row r="55" spans="1:16" ht="30" outlineLevel="1">
      <c r="A55" s="83" t="s">
        <v>233</v>
      </c>
      <c r="B55" s="66" t="s">
        <v>96</v>
      </c>
      <c r="C55" s="67" t="s">
        <v>95</v>
      </c>
      <c r="D55" s="66"/>
      <c r="E55" s="107">
        <v>150</v>
      </c>
      <c r="F55" s="106"/>
      <c r="G55" s="106"/>
      <c r="H55" s="106"/>
      <c r="I55" s="106"/>
      <c r="J55" s="106"/>
      <c r="K55" s="106"/>
      <c r="L55" s="106"/>
      <c r="M55" s="105">
        <v>1.1</v>
      </c>
      <c r="N55" s="88">
        <f t="shared" si="1"/>
        <v>0.007333333333333334</v>
      </c>
      <c r="O55" s="68">
        <v>0</v>
      </c>
      <c r="P55" s="6">
        <v>0</v>
      </c>
    </row>
    <row r="56" spans="1:16" ht="15">
      <c r="A56" s="83" t="s">
        <v>234</v>
      </c>
      <c r="B56" s="112" t="s">
        <v>97</v>
      </c>
      <c r="C56" s="113"/>
      <c r="D56" s="114"/>
      <c r="E56" s="87">
        <f aca="true" t="shared" si="14" ref="E56:M56">E7+E15+E17+E20+E27+E32+E35+E41+E43+E45+E49+E52+E54</f>
        <v>1130008.8</v>
      </c>
      <c r="F56" s="87">
        <f t="shared" si="14"/>
        <v>0</v>
      </c>
      <c r="G56" s="87">
        <f t="shared" si="14"/>
        <v>0</v>
      </c>
      <c r="H56" s="87">
        <f t="shared" si="14"/>
        <v>0</v>
      </c>
      <c r="I56" s="87">
        <f t="shared" si="14"/>
        <v>0</v>
      </c>
      <c r="J56" s="87">
        <f t="shared" si="14"/>
        <v>0</v>
      </c>
      <c r="K56" s="87">
        <f t="shared" si="14"/>
        <v>0</v>
      </c>
      <c r="L56" s="87">
        <f t="shared" si="14"/>
        <v>0</v>
      </c>
      <c r="M56" s="87">
        <f t="shared" si="14"/>
        <v>90738.70000000001</v>
      </c>
      <c r="N56" s="89">
        <f t="shared" si="1"/>
        <v>0.080299109175079</v>
      </c>
      <c r="O56" s="69">
        <v>0</v>
      </c>
      <c r="P56" s="7">
        <v>0</v>
      </c>
    </row>
    <row r="57" spans="1:16" ht="12.7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1"/>
    </row>
    <row r="58" spans="1:16" ht="12.75">
      <c r="A58" s="70"/>
      <c r="B58" s="7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8"/>
    </row>
    <row r="59" spans="1:15" ht="28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12.7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12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12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12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12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</sheetData>
  <sheetProtection/>
  <mergeCells count="6">
    <mergeCell ref="C58:O58"/>
    <mergeCell ref="C1:H1"/>
    <mergeCell ref="B56:D56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9"/>
  <sheetViews>
    <sheetView zoomScale="110" zoomScaleNormal="110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19" t="s">
        <v>322</v>
      </c>
      <c r="B2" s="120"/>
      <c r="C2" s="120"/>
      <c r="D2" s="120"/>
      <c r="E2" s="120"/>
      <c r="F2" s="120"/>
    </row>
    <row r="3" spans="1:6" ht="12.75" customHeight="1">
      <c r="A3" s="125" t="s">
        <v>105</v>
      </c>
      <c r="B3" s="125" t="s">
        <v>1</v>
      </c>
      <c r="C3" s="125" t="s">
        <v>0</v>
      </c>
      <c r="D3" s="127" t="s">
        <v>305</v>
      </c>
      <c r="E3" s="121" t="s">
        <v>321</v>
      </c>
      <c r="F3" s="123" t="s">
        <v>100</v>
      </c>
    </row>
    <row r="4" spans="1:6" ht="108" customHeight="1">
      <c r="A4" s="126"/>
      <c r="B4" s="126"/>
      <c r="C4" s="126"/>
      <c r="D4" s="128"/>
      <c r="E4" s="122"/>
      <c r="F4" s="124"/>
    </row>
    <row r="5" spans="1:6" ht="15.75">
      <c r="A5" s="23">
        <v>1</v>
      </c>
      <c r="B5" s="23">
        <v>2</v>
      </c>
      <c r="C5" s="23">
        <v>3</v>
      </c>
      <c r="D5" s="23">
        <v>4</v>
      </c>
      <c r="E5" s="76">
        <v>5</v>
      </c>
      <c r="F5" s="76">
        <v>6</v>
      </c>
    </row>
    <row r="6" spans="1:6" ht="31.5">
      <c r="A6" s="24">
        <v>1</v>
      </c>
      <c r="B6" s="25" t="s">
        <v>163</v>
      </c>
      <c r="C6" s="26" t="s">
        <v>180</v>
      </c>
      <c r="D6" s="60">
        <f>D7+D8</f>
        <v>124.69999999999982</v>
      </c>
      <c r="E6" s="60">
        <f>E7+E8</f>
        <v>-1040</v>
      </c>
      <c r="F6" s="33">
        <v>0</v>
      </c>
    </row>
    <row r="7" spans="1:6" ht="49.5" customHeight="1">
      <c r="A7" s="24">
        <v>2</v>
      </c>
      <c r="B7" s="27" t="s">
        <v>160</v>
      </c>
      <c r="C7" s="28" t="s">
        <v>181</v>
      </c>
      <c r="D7" s="58">
        <v>6140</v>
      </c>
      <c r="E7" s="59">
        <v>0</v>
      </c>
      <c r="F7" s="72">
        <v>0</v>
      </c>
    </row>
    <row r="8" spans="1:6" ht="48" customHeight="1">
      <c r="A8" s="24">
        <v>3</v>
      </c>
      <c r="B8" s="27" t="s">
        <v>106</v>
      </c>
      <c r="C8" s="28" t="s">
        <v>182</v>
      </c>
      <c r="D8" s="58">
        <v>-6015.3</v>
      </c>
      <c r="E8" s="59">
        <v>-1040</v>
      </c>
      <c r="F8" s="72">
        <f>E8/D8%</f>
        <v>17.289245756653866</v>
      </c>
    </row>
    <row r="9" spans="1:6" ht="31.5">
      <c r="A9" s="24">
        <v>4</v>
      </c>
      <c r="B9" s="25" t="s">
        <v>107</v>
      </c>
      <c r="C9" s="26" t="s">
        <v>183</v>
      </c>
      <c r="D9" s="60">
        <f>D10+D11</f>
        <v>6015.300000000047</v>
      </c>
      <c r="E9" s="57">
        <f>E10+E11</f>
        <v>-10280.899999999994</v>
      </c>
      <c r="F9" s="75">
        <v>0</v>
      </c>
    </row>
    <row r="10" spans="1:6" ht="32.25" customHeight="1">
      <c r="A10" s="24">
        <v>5</v>
      </c>
      <c r="B10" s="29" t="s">
        <v>108</v>
      </c>
      <c r="C10" s="28" t="s">
        <v>184</v>
      </c>
      <c r="D10" s="59">
        <v>-1130008.7</v>
      </c>
      <c r="E10" s="59">
        <v>-128540</v>
      </c>
      <c r="F10" s="72">
        <f>E10/D10%</f>
        <v>11.375133660475358</v>
      </c>
    </row>
    <row r="11" spans="1:6" ht="31.5">
      <c r="A11" s="24">
        <v>6</v>
      </c>
      <c r="B11" s="29" t="s">
        <v>109</v>
      </c>
      <c r="C11" s="28" t="s">
        <v>185</v>
      </c>
      <c r="D11" s="59">
        <v>1136024</v>
      </c>
      <c r="E11" s="59">
        <v>118259.1</v>
      </c>
      <c r="F11" s="72">
        <f>E11/D11%</f>
        <v>10.409912114532792</v>
      </c>
    </row>
    <row r="12" spans="1:6" ht="35.25" customHeight="1">
      <c r="A12" s="30">
        <v>7</v>
      </c>
      <c r="B12" s="31" t="s">
        <v>298</v>
      </c>
      <c r="C12" s="32"/>
      <c r="D12" s="61">
        <f>D6+D9</f>
        <v>6140.000000000046</v>
      </c>
      <c r="E12" s="61">
        <f>E6+E9</f>
        <v>-11320.899999999994</v>
      </c>
      <c r="F12" s="73">
        <f>E12/D12%</f>
        <v>-184.3794788273601</v>
      </c>
    </row>
    <row r="13" spans="1:6" ht="35.25" customHeight="1">
      <c r="A13" s="99"/>
      <c r="B13" s="100"/>
      <c r="C13" s="101"/>
      <c r="D13" s="102"/>
      <c r="E13" s="102"/>
      <c r="F13" s="103"/>
    </row>
    <row r="14" spans="1:6" ht="35.25" customHeight="1">
      <c r="A14" s="99"/>
      <c r="B14" s="100"/>
      <c r="C14" s="101"/>
      <c r="D14" s="102"/>
      <c r="E14" s="102"/>
      <c r="F14" s="103"/>
    </row>
    <row r="15" spans="1:6" ht="35.25" customHeight="1">
      <c r="A15" s="99"/>
      <c r="B15" s="100"/>
      <c r="C15" s="101"/>
      <c r="D15" s="102"/>
      <c r="E15" s="102"/>
      <c r="F15" s="103"/>
    </row>
    <row r="16" spans="1:6" ht="35.25" customHeight="1">
      <c r="A16" s="99"/>
      <c r="B16" s="100"/>
      <c r="C16" s="101"/>
      <c r="D16" s="102"/>
      <c r="E16" s="102"/>
      <c r="F16" s="103"/>
    </row>
    <row r="17" spans="4:5" ht="12.75">
      <c r="D17" s="62"/>
      <c r="E17" s="62"/>
    </row>
    <row r="18" spans="4:5" ht="12.75">
      <c r="D18" s="62"/>
      <c r="E18" s="62"/>
    </row>
    <row r="19" spans="4:5" ht="12.75">
      <c r="D19" s="62"/>
      <c r="E19" s="62"/>
    </row>
    <row r="20" spans="4:5" ht="12.75">
      <c r="D20" s="62"/>
      <c r="E20" s="62"/>
    </row>
    <row r="21" spans="4:5" ht="12.75">
      <c r="D21" s="62"/>
      <c r="E21" s="62"/>
    </row>
    <row r="22" spans="4:5" ht="12.75">
      <c r="D22" s="62"/>
      <c r="E22" s="62"/>
    </row>
    <row r="23" spans="4:5" ht="12.75">
      <c r="D23" s="62"/>
      <c r="E23" s="62"/>
    </row>
    <row r="24" spans="4:5" ht="12.75">
      <c r="D24" s="62"/>
      <c r="E24" s="62"/>
    </row>
    <row r="25" spans="4:5" ht="12.75">
      <c r="D25" s="56"/>
      <c r="E25" s="56"/>
    </row>
    <row r="26" spans="4:5" ht="12.75">
      <c r="D26" s="56"/>
      <c r="E26" s="56"/>
    </row>
    <row r="27" spans="4:5" ht="12.75">
      <c r="D27" s="56"/>
      <c r="E27" s="56"/>
    </row>
    <row r="28" spans="4:5" ht="12.75">
      <c r="D28" s="56"/>
      <c r="E28" s="56"/>
    </row>
    <row r="29" spans="4:5" ht="12.75">
      <c r="D29" s="56"/>
      <c r="E29" s="56"/>
    </row>
    <row r="30" spans="4:5" ht="12.75">
      <c r="D30" s="56"/>
      <c r="E30" s="56"/>
    </row>
    <row r="31" spans="4:5" ht="12.75">
      <c r="D31" s="56"/>
      <c r="E31" s="56"/>
    </row>
    <row r="32" spans="4:5" ht="12.75">
      <c r="D32" s="56"/>
      <c r="E32" s="56"/>
    </row>
    <row r="33" spans="4:5" ht="12.75">
      <c r="D33" s="56"/>
      <c r="E33" s="56"/>
    </row>
    <row r="34" spans="4:5" ht="12.75">
      <c r="D34" s="56"/>
      <c r="E34" s="56"/>
    </row>
    <row r="35" spans="4:5" ht="12.75">
      <c r="D35" s="56"/>
      <c r="E35" s="56"/>
    </row>
    <row r="36" spans="4:5" ht="12.75">
      <c r="D36" s="56"/>
      <c r="E36" s="56"/>
    </row>
    <row r="37" spans="4:5" ht="12.75">
      <c r="D37" s="56"/>
      <c r="E37" s="56"/>
    </row>
    <row r="38" spans="4:5" ht="12.75">
      <c r="D38" s="56"/>
      <c r="E38" s="56"/>
    </row>
    <row r="39" spans="4:5" ht="12.75">
      <c r="D39" s="56"/>
      <c r="E39" s="56"/>
    </row>
    <row r="40" spans="4:5" ht="12.75">
      <c r="D40" s="56"/>
      <c r="E40" s="56"/>
    </row>
    <row r="41" spans="4:5" ht="12.75">
      <c r="D41" s="56"/>
      <c r="E41" s="56"/>
    </row>
    <row r="42" spans="4:5" ht="12.75">
      <c r="D42" s="56"/>
      <c r="E42" s="56"/>
    </row>
    <row r="43" spans="4:5" ht="12.75">
      <c r="D43" s="56"/>
      <c r="E43" s="56"/>
    </row>
    <row r="44" spans="4:5" ht="12.75">
      <c r="D44" s="56"/>
      <c r="E44" s="56"/>
    </row>
    <row r="45" spans="4:5" ht="12.75">
      <c r="D45" s="56"/>
      <c r="E45" s="56"/>
    </row>
    <row r="46" spans="4:5" ht="12.75">
      <c r="D46" s="56"/>
      <c r="E46" s="56"/>
    </row>
    <row r="47" spans="4:5" ht="12.75">
      <c r="D47" s="56"/>
      <c r="E47" s="56"/>
    </row>
    <row r="48" spans="4:5" ht="12.75">
      <c r="D48" s="56"/>
      <c r="E48" s="56"/>
    </row>
    <row r="49" spans="4:5" ht="12.75">
      <c r="D49" s="56"/>
      <c r="E49" s="56"/>
    </row>
    <row r="50" spans="4:5" ht="12.75">
      <c r="D50" s="56"/>
      <c r="E50" s="56"/>
    </row>
    <row r="51" spans="4:5" ht="12.75">
      <c r="D51" s="56"/>
      <c r="E51" s="56"/>
    </row>
    <row r="52" spans="4:5" ht="12.75">
      <c r="D52" s="56"/>
      <c r="E52" s="56"/>
    </row>
    <row r="53" spans="4:5" ht="12.75">
      <c r="D53" s="56"/>
      <c r="E53" s="56"/>
    </row>
    <row r="54" spans="4:5" ht="12.75">
      <c r="D54" s="56"/>
      <c r="E54" s="56"/>
    </row>
    <row r="55" spans="4:5" ht="12.75">
      <c r="D55" s="56"/>
      <c r="E55" s="56"/>
    </row>
    <row r="56" spans="4:5" ht="12.75">
      <c r="D56" s="56"/>
      <c r="E56" s="56"/>
    </row>
    <row r="57" spans="4:5" ht="12.75">
      <c r="D57" s="56"/>
      <c r="E57" s="56"/>
    </row>
    <row r="58" spans="4:5" ht="12.75">
      <c r="D58" s="56"/>
      <c r="E58" s="56"/>
    </row>
    <row r="59" spans="4:5" ht="12.75">
      <c r="D59" s="56"/>
      <c r="E59" s="56"/>
    </row>
    <row r="60" spans="4:5" ht="12.75">
      <c r="D60" s="56"/>
      <c r="E60" s="56"/>
    </row>
    <row r="61" spans="4:5" ht="12.75">
      <c r="D61" s="56"/>
      <c r="E61" s="56"/>
    </row>
    <row r="62" spans="4:5" ht="12.75">
      <c r="D62" s="56"/>
      <c r="E62" s="56"/>
    </row>
    <row r="63" spans="4:5" ht="12.75">
      <c r="D63" s="56"/>
      <c r="E63" s="56"/>
    </row>
    <row r="64" spans="4:5" ht="12.75">
      <c r="D64" s="56"/>
      <c r="E64" s="56"/>
    </row>
    <row r="65" spans="4:5" ht="12.75">
      <c r="D65" s="56"/>
      <c r="E65" s="56"/>
    </row>
    <row r="66" spans="4:5" ht="12.75">
      <c r="D66" s="56"/>
      <c r="E66" s="56"/>
    </row>
    <row r="67" spans="4:5" ht="12.75">
      <c r="D67" s="56"/>
      <c r="E67" s="56"/>
    </row>
    <row r="68" spans="4:5" ht="12.75">
      <c r="D68" s="56"/>
      <c r="E68" s="56"/>
    </row>
    <row r="69" spans="4:5" ht="12.75">
      <c r="D69" s="56"/>
      <c r="E69" s="56"/>
    </row>
    <row r="70" spans="4:5" ht="12.75">
      <c r="D70" s="56"/>
      <c r="E70" s="56"/>
    </row>
    <row r="71" spans="4:5" ht="12.75">
      <c r="D71" s="56"/>
      <c r="E71" s="56"/>
    </row>
    <row r="72" spans="4:5" ht="12.75">
      <c r="D72" s="56"/>
      <c r="E72" s="56"/>
    </row>
    <row r="73" spans="4:5" ht="12.75">
      <c r="D73" s="56"/>
      <c r="E73" s="56"/>
    </row>
    <row r="74" spans="4:5" ht="12.75">
      <c r="D74" s="56"/>
      <c r="E74" s="56"/>
    </row>
    <row r="75" spans="4:5" ht="12.75">
      <c r="D75" s="56"/>
      <c r="E75" s="56"/>
    </row>
    <row r="76" spans="4:5" ht="12.75">
      <c r="D76" s="56"/>
      <c r="E76" s="56"/>
    </row>
    <row r="77" spans="4:5" ht="12.75">
      <c r="D77" s="56"/>
      <c r="E77" s="56"/>
    </row>
    <row r="78" spans="4:5" ht="12.75">
      <c r="D78" s="56"/>
      <c r="E78" s="56"/>
    </row>
    <row r="79" spans="4:5" ht="12.75">
      <c r="D79" s="56"/>
      <c r="E79" s="56"/>
    </row>
    <row r="80" spans="4:5" ht="12.75">
      <c r="D80" s="56"/>
      <c r="E80" s="56"/>
    </row>
    <row r="81" spans="4:5" ht="12.75">
      <c r="D81" s="56"/>
      <c r="E81" s="56"/>
    </row>
    <row r="82" spans="4:5" ht="12.75">
      <c r="D82" s="56"/>
      <c r="E82" s="56"/>
    </row>
    <row r="83" spans="4:5" ht="12.75">
      <c r="D83" s="56"/>
      <c r="E83" s="56"/>
    </row>
    <row r="84" spans="4:5" ht="12.75">
      <c r="D84" s="56"/>
      <c r="E84" s="56"/>
    </row>
    <row r="85" spans="4:5" ht="12.75">
      <c r="D85" s="56"/>
      <c r="E85" s="56"/>
    </row>
    <row r="86" spans="4:5" ht="12.75">
      <c r="D86" s="56"/>
      <c r="E86" s="56"/>
    </row>
    <row r="87" spans="4:5" ht="12.75">
      <c r="D87" s="56"/>
      <c r="E87" s="56"/>
    </row>
    <row r="88" spans="4:5" ht="12.75">
      <c r="D88" s="56"/>
      <c r="E88" s="56"/>
    </row>
    <row r="89" spans="4:5" ht="12.75">
      <c r="D89" s="56"/>
      <c r="E89" s="56"/>
    </row>
  </sheetData>
  <sheetProtection/>
  <mergeCells count="7"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29" t="s">
        <v>312</v>
      </c>
      <c r="B2" s="110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21</v>
      </c>
      <c r="B4" s="10" t="s">
        <v>104</v>
      </c>
      <c r="E4" s="55"/>
    </row>
    <row r="5" spans="1:2" ht="18" customHeight="1">
      <c r="A5" s="12" t="s">
        <v>98</v>
      </c>
      <c r="B5" s="81">
        <v>0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FY</cp:lastModifiedBy>
  <cp:lastPrinted>2023-03-16T06:24:07Z</cp:lastPrinted>
  <dcterms:created xsi:type="dcterms:W3CDTF">2012-04-02T11:15:40Z</dcterms:created>
  <dcterms:modified xsi:type="dcterms:W3CDTF">2023-03-16T06:24:18Z</dcterms:modified>
  <cp:category/>
  <cp:version/>
  <cp:contentType/>
  <cp:contentStatus/>
</cp:coreProperties>
</file>